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codeName="ThisWorkbook" defaultThemeVersion="124226"/>
  <mc:AlternateContent xmlns:mc="http://schemas.openxmlformats.org/markup-compatibility/2006">
    <mc:Choice Requires="x15">
      <x15ac:absPath xmlns:x15ac="http://schemas.microsoft.com/office/spreadsheetml/2010/11/ac" url="C:\Users\LV20-518Au\Desktop\出張書類\銀行口座・乗車賃立替\"/>
    </mc:Choice>
  </mc:AlternateContent>
  <xr:revisionPtr revIDLastSave="0" documentId="13_ncr:1_{98CF3091-5C06-42FE-B573-A6FAE8A1CE7C}" xr6:coauthVersionLast="47" xr6:coauthVersionMax="47" xr10:uidLastSave="{00000000-0000-0000-0000-000000000000}"/>
  <bookViews>
    <workbookView xWindow="-120" yWindow="-120" windowWidth="29040" windowHeight="15840" xr2:uid="{00000000-000D-0000-FFFF-FFFF00000000}"/>
  </bookViews>
  <sheets>
    <sheet name="登録用紙　Form" sheetId="17" r:id="rId1"/>
    <sheet name="記入例" sheetId="24" r:id="rId2"/>
    <sheet name="Example" sheetId="25" r:id="rId3"/>
    <sheet name="貼付用シート" sheetId="19" r:id="rId4"/>
    <sheet name="リスト_登録用紙" sheetId="14" r:id="rId5"/>
  </sheets>
  <externalReferences>
    <externalReference r:id="rId6"/>
    <externalReference r:id="rId7"/>
  </externalReferences>
  <definedNames>
    <definedName name="_xlnm.Print_Area" localSheetId="2">Example!$A$1:$Y$56</definedName>
    <definedName name="_xlnm.Print_Area" localSheetId="1">記入例!$A$1:$Y$56</definedName>
    <definedName name="_xlnm.Print_Area" localSheetId="3">貼付用シート!$A$12:$E$59</definedName>
    <definedName name="_xlnm.Print_Area" localSheetId="0">'登録用紙　Form'!$A$1:$Y$56</definedName>
    <definedName name="口座用途区分" localSheetId="2">#REF!</definedName>
    <definedName name="口座用途区分" localSheetId="1">#REF!</definedName>
    <definedName name="口座用途区分" localSheetId="0">#REF!</definedName>
    <definedName name="口座用途区分">#REF!</definedName>
    <definedName name="工事前払金用" localSheetId="2">#REF!</definedName>
    <definedName name="工事前払金用" localSheetId="1">#REF!</definedName>
    <definedName name="工事前払金用" localSheetId="0">#REF!</definedName>
    <definedName name="工事前払金用">#REF!</definedName>
    <definedName name="資金前渡可能区分" localSheetId="2">#REF!</definedName>
    <definedName name="資金前渡可能区分" localSheetId="1">#REF!</definedName>
    <definedName name="資金前渡可能区分" localSheetId="0">#REF!</definedName>
    <definedName name="資金前渡可能区分">#REF!</definedName>
    <definedName name="資金前渡用" localSheetId="2">#REF!</definedName>
    <definedName name="資金前渡用" localSheetId="1">#REF!</definedName>
    <definedName name="資金前渡用" localSheetId="0">#REF!</definedName>
    <definedName name="資金前渡用">#REF!</definedName>
    <definedName name="処理区分" localSheetId="2">#REF!</definedName>
    <definedName name="処理区分" localSheetId="1">#REF!</definedName>
    <definedName name="処理区分">#REF!</definedName>
    <definedName name="所在地区分" localSheetId="2">#REF!</definedName>
    <definedName name="所在地区分" localSheetId="1">#REF!</definedName>
    <definedName name="所在地区分" localSheetId="0">#REF!</definedName>
    <definedName name="所在地区分">#REF!</definedName>
    <definedName name="振込通知要否区分" localSheetId="2">#REF!</definedName>
    <definedName name="振込通知要否区分" localSheetId="1">#REF!</definedName>
    <definedName name="振込通知要否区分" localSheetId="0">#REF!</definedName>
    <definedName name="振込通知要否区分">#REF!</definedName>
    <definedName name="相手方種別" localSheetId="2">#REF!</definedName>
    <definedName name="相手方種別" localSheetId="1">#REF!</definedName>
    <definedName name="相手方種別" localSheetId="0">#REF!</definedName>
    <definedName name="相手方種別">#REF!</definedName>
    <definedName name="相手方所在地区分">[1]リスト!$F$3:$F$6</definedName>
    <definedName name="相手方特定区分" localSheetId="2">#REF!</definedName>
    <definedName name="相手方特定区分" localSheetId="1">#REF!</definedName>
    <definedName name="相手方特定区分" localSheetId="0">#REF!</definedName>
    <definedName name="相手方特定区分">#REF!</definedName>
    <definedName name="通常" localSheetId="2">#REF!</definedName>
    <definedName name="通常" localSheetId="1">#REF!</definedName>
    <definedName name="通常" localSheetId="0">#REF!</definedName>
    <definedName name="通常">#REF!</definedName>
    <definedName name="払込通知要否区分" localSheetId="2">#REF!</definedName>
    <definedName name="払込通知要否区分" localSheetId="1">#REF!</definedName>
    <definedName name="払込通知要否区分" localSheetId="0">#REF!</definedName>
    <definedName name="払込通知要否区分">#REF!</definedName>
    <definedName name="預金種別" localSheetId="2">#REF!</definedName>
    <definedName name="預金種別" localSheetId="1">#REF!</definedName>
    <definedName name="預金種別" localSheetId="0">#REF!</definedName>
    <definedName name="預金種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25" l="1"/>
  <c r="F31" i="25"/>
  <c r="F30" i="25"/>
  <c r="AA29" i="25"/>
  <c r="F29" i="25"/>
  <c r="T23" i="25"/>
  <c r="AA18" i="25"/>
  <c r="AC20" i="25" s="1"/>
  <c r="F32" i="24"/>
  <c r="F31" i="24"/>
  <c r="F30" i="24"/>
  <c r="AA29" i="24"/>
  <c r="F29" i="24"/>
  <c r="T23" i="24"/>
  <c r="AA18" i="24"/>
  <c r="AB20" i="24" s="1"/>
  <c r="AA29" i="17"/>
  <c r="AA20" i="25" l="1"/>
  <c r="AB20" i="25"/>
  <c r="AA20" i="24"/>
  <c r="AC20" i="24"/>
  <c r="R15" i="14" l="1"/>
  <c r="F32" i="17" l="1"/>
  <c r="F31" i="17"/>
  <c r="F30" i="17"/>
  <c r="F29" i="17"/>
  <c r="C47" i="19"/>
  <c r="C45" i="19"/>
  <c r="C44" i="19"/>
  <c r="P9" i="14"/>
  <c r="AA18" i="17"/>
  <c r="S9" i="14" l="1"/>
  <c r="R9" i="14" s="1"/>
  <c r="R10" i="14" l="1"/>
  <c r="P13" i="14" s="1"/>
  <c r="AA30" i="25" s="1"/>
  <c r="R11" i="14"/>
  <c r="AA30" i="17" l="1"/>
  <c r="AA30" i="24"/>
  <c r="C42" i="19"/>
  <c r="D42" i="19" s="1"/>
  <c r="R13" i="14"/>
  <c r="V29" i="25" s="1"/>
  <c r="AB32" i="25" l="1"/>
  <c r="AA32" i="25"/>
  <c r="V29" i="17"/>
  <c r="V29" i="24"/>
  <c r="C41" i="19"/>
  <c r="AG16" i="14" s="1"/>
  <c r="N25" i="19"/>
  <c r="N24" i="19"/>
  <c r="H7" i="14"/>
  <c r="H6" i="14"/>
  <c r="H5" i="14"/>
  <c r="N31" i="19"/>
  <c r="N32" i="19"/>
  <c r="N33" i="19"/>
  <c r="N42" i="19"/>
  <c r="N43" i="19"/>
  <c r="N44" i="19"/>
  <c r="N45" i="19"/>
  <c r="N46" i="19"/>
  <c r="N47" i="19"/>
  <c r="N48" i="19"/>
  <c r="N49" i="19"/>
  <c r="N51" i="19"/>
  <c r="N52" i="19"/>
  <c r="N53" i="19"/>
  <c r="M40" i="19"/>
  <c r="M28" i="19"/>
  <c r="M27" i="19"/>
  <c r="N27" i="19" s="1"/>
  <c r="L40" i="19"/>
  <c r="N40" i="19" s="1"/>
  <c r="L28" i="19"/>
  <c r="N28" i="19" s="1"/>
  <c r="L27" i="19"/>
  <c r="F40" i="19"/>
  <c r="AB32" i="17" l="1"/>
  <c r="AA32" i="17"/>
  <c r="C43" i="19"/>
  <c r="D43" i="19" s="1"/>
  <c r="AB32" i="24"/>
  <c r="AA32" i="24"/>
  <c r="C35" i="19"/>
  <c r="D35" i="19" s="1"/>
  <c r="L35" i="19" s="1"/>
  <c r="AC20" i="17"/>
  <c r="AB20" i="17"/>
  <c r="AA20" i="17"/>
  <c r="M35" i="19" l="1"/>
  <c r="N35" i="19" s="1"/>
  <c r="E29" i="19"/>
  <c r="AJ5" i="14"/>
  <c r="AI5" i="14"/>
  <c r="AJ6" i="14" l="1"/>
  <c r="AK5" i="14"/>
  <c r="AK6" i="14" l="1"/>
  <c r="D29" i="19" s="1"/>
  <c r="C14" i="19" s="1"/>
  <c r="M29" i="19" l="1"/>
  <c r="D30" i="19"/>
  <c r="L29" i="19"/>
  <c r="AF14" i="14"/>
  <c r="N29" i="19" l="1"/>
  <c r="C26" i="19" l="1"/>
  <c r="D26" i="19" s="1"/>
  <c r="C29" i="19"/>
  <c r="D47" i="19"/>
  <c r="F47" i="19" s="1"/>
  <c r="G47" i="19" s="1"/>
  <c r="D41" i="19"/>
  <c r="C36" i="19"/>
  <c r="D36" i="19" s="1"/>
  <c r="C37" i="19"/>
  <c r="D37" i="19" s="1"/>
  <c r="C38" i="19"/>
  <c r="D38" i="19" s="1"/>
  <c r="C39" i="19"/>
  <c r="D39" i="19" s="1"/>
  <c r="M38" i="19" l="1"/>
  <c r="L38" i="19"/>
  <c r="M41" i="19"/>
  <c r="L41" i="19"/>
  <c r="M36" i="19"/>
  <c r="L36" i="19"/>
  <c r="M39" i="19"/>
  <c r="L39" i="19"/>
  <c r="N39" i="19" l="1"/>
  <c r="N36" i="19"/>
  <c r="N41" i="19"/>
  <c r="N38" i="19"/>
  <c r="AF13" i="14" l="1"/>
  <c r="AF12" i="14"/>
  <c r="AF11" i="14"/>
  <c r="AF10" i="14"/>
  <c r="AF9" i="14"/>
  <c r="AF8" i="14"/>
  <c r="AF7" i="14"/>
  <c r="AF6" i="14"/>
  <c r="AG6" i="14" s="1"/>
  <c r="F28" i="19"/>
  <c r="F27" i="19"/>
  <c r="C33" i="19"/>
  <c r="D33" i="19" s="1"/>
  <c r="C16" i="19" s="1"/>
  <c r="I54" i="19"/>
  <c r="AG7" i="14" l="1"/>
  <c r="AG8" i="14" s="1"/>
  <c r="AG9" i="14" s="1"/>
  <c r="AG10" i="14" s="1"/>
  <c r="AG11" i="14" s="1"/>
  <c r="AG12" i="14" s="1"/>
  <c r="AG13" i="14" s="1"/>
  <c r="AG14" i="14" s="1"/>
  <c r="C46" i="19"/>
  <c r="C53" i="19" s="1"/>
  <c r="F26" i="19" l="1"/>
  <c r="L26" i="19"/>
  <c r="M26" i="19"/>
  <c r="M37" i="19"/>
  <c r="L37" i="19"/>
  <c r="D44" i="19"/>
  <c r="D45" i="19"/>
  <c r="F45" i="19" s="1"/>
  <c r="N37" i="19" l="1"/>
  <c r="N26" i="19"/>
  <c r="E44" i="19"/>
  <c r="F43" i="19"/>
  <c r="G43" i="19" s="1"/>
  <c r="E42" i="19"/>
  <c r="E40" i="19"/>
  <c r="J43" i="19" l="1"/>
  <c r="C32" i="19"/>
  <c r="D32" i="19" s="1"/>
  <c r="J7" i="14" s="1"/>
  <c r="C31" i="19"/>
  <c r="J24" i="19"/>
  <c r="C24" i="19"/>
  <c r="D24" i="19" s="1"/>
  <c r="C12" i="19" l="1"/>
  <c r="J27" i="19"/>
  <c r="J28" i="19"/>
  <c r="J31" i="19"/>
  <c r="J32" i="19"/>
  <c r="J39" i="19"/>
  <c r="J40" i="19"/>
  <c r="J42" i="19"/>
  <c r="J44" i="19"/>
  <c r="J46" i="19"/>
  <c r="J47" i="19"/>
  <c r="J49" i="19"/>
  <c r="J25" i="19"/>
  <c r="L30" i="19" l="1"/>
  <c r="M30" i="19"/>
  <c r="F30" i="19"/>
  <c r="J30" i="19" s="1"/>
  <c r="N9" i="19"/>
  <c r="Z9" i="19"/>
  <c r="L9" i="19"/>
  <c r="K9" i="19"/>
  <c r="N30" i="19" l="1"/>
  <c r="G30" i="19"/>
  <c r="AM9" i="19" l="1"/>
  <c r="G28" i="19"/>
  <c r="G27" i="19"/>
  <c r="G40" i="19"/>
  <c r="W9" i="19" l="1"/>
  <c r="X9" i="19"/>
  <c r="C25" i="19"/>
  <c r="AP9" i="19" l="1"/>
  <c r="F41" i="19"/>
  <c r="E38" i="19"/>
  <c r="E36" i="19"/>
  <c r="E37" i="19"/>
  <c r="D25" i="19"/>
  <c r="C51" i="19" s="1"/>
  <c r="D31" i="19"/>
  <c r="AO9" i="19"/>
  <c r="D53" i="19"/>
  <c r="D46" i="19"/>
  <c r="F37" i="19"/>
  <c r="F38" i="19"/>
  <c r="Y9" i="19"/>
  <c r="T23" i="17"/>
  <c r="C34" i="19" s="1"/>
  <c r="D34" i="19" s="1"/>
  <c r="D51" i="19" l="1"/>
  <c r="F51" i="19" s="1"/>
  <c r="J51" i="19" s="1"/>
  <c r="J5" i="14"/>
  <c r="J6" i="14"/>
  <c r="L34" i="19"/>
  <c r="M34" i="19"/>
  <c r="AN9" i="19"/>
  <c r="F53" i="19"/>
  <c r="J53" i="19" s="1"/>
  <c r="F34" i="19"/>
  <c r="G34" i="19" s="1"/>
  <c r="C52" i="19"/>
  <c r="D52" i="19" s="1"/>
  <c r="C50" i="19"/>
  <c r="D50" i="19" s="1"/>
  <c r="G38" i="19"/>
  <c r="J38" i="19"/>
  <c r="G37" i="19"/>
  <c r="J37" i="19"/>
  <c r="AL9" i="19"/>
  <c r="U9" i="19"/>
  <c r="F35" i="19"/>
  <c r="G35" i="19" s="1"/>
  <c r="V9" i="19"/>
  <c r="F36" i="19"/>
  <c r="F39" i="19"/>
  <c r="G39" i="19" s="1"/>
  <c r="F29" i="19"/>
  <c r="M9" i="19"/>
  <c r="J26" i="19"/>
  <c r="J9" i="19"/>
  <c r="N34" i="19" l="1"/>
  <c r="C15" i="19"/>
  <c r="G9" i="19"/>
  <c r="F52" i="19"/>
  <c r="J52" i="19" s="1"/>
  <c r="C9" i="19"/>
  <c r="G45" i="19"/>
  <c r="J45" i="19"/>
  <c r="G41" i="19"/>
  <c r="J41" i="19"/>
  <c r="J35" i="19"/>
  <c r="G29" i="19"/>
  <c r="J29" i="19"/>
  <c r="G36" i="19"/>
  <c r="J36" i="19"/>
  <c r="G26" i="19"/>
  <c r="Q9" i="19"/>
  <c r="B9" i="19" l="1"/>
  <c r="L50" i="19"/>
  <c r="M50" i="19"/>
  <c r="F50" i="19"/>
  <c r="G50" i="19" s="1"/>
  <c r="J34" i="19"/>
  <c r="J50" i="19" l="1"/>
  <c r="J54" i="19" s="1"/>
  <c r="J55" i="19" s="1"/>
  <c r="C19" i="19" s="1"/>
  <c r="N50" i="19"/>
  <c r="N54" i="19" s="1"/>
  <c r="C20" i="19" s="1"/>
  <c r="G54" i="19"/>
  <c r="C18" i="19" s="1"/>
  <c r="C2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DL21-031Au</author>
  </authors>
  <commentList>
    <comment ref="D23" authorId="0" shapeId="0" xr:uid="{8004AA01-599F-4BB3-B3F4-930E9FF3C824}">
      <text>
        <r>
          <rPr>
            <sz val="12"/>
            <color indexed="10"/>
            <rFont val="MS P ゴシック"/>
            <family val="3"/>
            <charset val="128"/>
          </rPr>
          <t>・D列のみを編集すること。
・水色ハイライト：テンプレに転記される項目（濃い色は入力必須）
・黄色ハイライト：エラー項目
・緑ハイライト：直接入力等により式が消えたセル</t>
        </r>
      </text>
    </comment>
    <comment ref="K23" authorId="0" shapeId="0" xr:uid="{8011C3B1-E320-4141-A611-19914C06C6F9}">
      <text>
        <r>
          <rPr>
            <sz val="9"/>
            <color indexed="81"/>
            <rFont val="MS P ゴシック"/>
            <family val="3"/>
            <charset val="128"/>
          </rPr>
          <t>「債主登録担当者　編集欄」にて手修正する可能性が高い項目についてチェック</t>
        </r>
      </text>
    </comment>
    <comment ref="B26" authorId="0" shapeId="0" xr:uid="{A01460B9-7E15-45A6-AD6C-180B5387DEF1}">
      <text>
        <r>
          <rPr>
            <sz val="9"/>
            <color indexed="81"/>
            <rFont val="MS P ゴシック"/>
            <family val="3"/>
            <charset val="128"/>
          </rPr>
          <t>・半角に変換
・スペースを削除</t>
        </r>
      </text>
    </comment>
    <comment ref="B29" authorId="0" shapeId="0" xr:uid="{28D81B9C-23DC-4873-A686-B5E48F23018D}">
      <text>
        <r>
          <rPr>
            <sz val="9"/>
            <color indexed="81"/>
            <rFont val="MS P ゴシック"/>
            <family val="3"/>
            <charset val="128"/>
          </rPr>
          <t xml:space="preserve">・受領代理の場合は先頭に「受領代理人　」を付加
・アルファベットが含まれる場合は「（フリガナ）」を末尾に付加
・リスト_登録用紙AK6で処理
</t>
        </r>
      </text>
    </comment>
    <comment ref="D29" authorId="0" shapeId="0" xr:uid="{4202ED12-6405-442B-A943-6F0155004D10}">
      <text>
        <r>
          <rPr>
            <sz val="9"/>
            <color indexed="81"/>
            <rFont val="MS P ゴシック"/>
            <family val="3"/>
            <charset val="128"/>
          </rPr>
          <t>文字数が超過する場合は、法人名。支店名に転記</t>
        </r>
        <r>
          <rPr>
            <b/>
            <sz val="9"/>
            <color indexed="81"/>
            <rFont val="MS P ゴシック"/>
            <family val="3"/>
            <charset val="128"/>
          </rPr>
          <t xml:space="preserve">
</t>
        </r>
      </text>
    </comment>
    <comment ref="B30" authorId="0" shapeId="0" xr:uid="{509AD47B-D303-4DC8-AEC3-F60B1C405407}">
      <text>
        <r>
          <rPr>
            <sz val="9"/>
            <color indexed="81"/>
            <rFont val="MS P ゴシック"/>
            <family val="3"/>
            <charset val="128"/>
          </rPr>
          <t xml:space="preserve">・リスト_登録用紙AK6で処理した氏名の左20文字を転記
</t>
        </r>
      </text>
    </comment>
    <comment ref="B36" authorId="0" shapeId="0" xr:uid="{00761426-DDB5-4C49-A1DF-BBE7659BD402}">
      <text>
        <r>
          <rPr>
            <sz val="9"/>
            <color indexed="81"/>
            <rFont val="MS P ゴシック"/>
            <family val="3"/>
            <charset val="128"/>
          </rPr>
          <t xml:space="preserve">・全角に変換
</t>
        </r>
      </text>
    </comment>
    <comment ref="B37" authorId="0" shapeId="0" xr:uid="{067008FE-B660-42A7-86CF-2BD579933B97}">
      <text>
        <r>
          <rPr>
            <sz val="9"/>
            <color indexed="81"/>
            <rFont val="MS P ゴシック"/>
            <family val="3"/>
            <charset val="128"/>
          </rPr>
          <t>・全角に変換
・全角マイナスを全角ハイフンに変換</t>
        </r>
      </text>
    </comment>
    <comment ref="B38" authorId="0" shapeId="0" xr:uid="{EE7A133E-34EC-43B7-A248-DFF4247A18AF}">
      <text>
        <r>
          <rPr>
            <sz val="9"/>
            <color indexed="81"/>
            <rFont val="MS P ゴシック"/>
            <family val="3"/>
            <charset val="128"/>
          </rPr>
          <t>・全角に変換
・全角マイナスを全角ハイフンに変換</t>
        </r>
      </text>
    </comment>
    <comment ref="B39" authorId="0" shapeId="0" xr:uid="{09CF26E5-7A22-4314-BEC3-C96AEE532D1F}">
      <text>
        <r>
          <rPr>
            <sz val="9"/>
            <color indexed="81"/>
            <rFont val="MS P ゴシック"/>
            <family val="3"/>
            <charset val="128"/>
          </rPr>
          <t>・全角に変換
・全角マイナスを全角ハイフンに変換</t>
        </r>
      </text>
    </comment>
    <comment ref="B41" authorId="0" shapeId="0" xr:uid="{9E0A7CF2-FE93-4E71-B6D9-1F468B47566A}">
      <text>
        <r>
          <rPr>
            <sz val="9"/>
            <color indexed="81"/>
            <rFont val="MS P ゴシック"/>
            <family val="3"/>
            <charset val="128"/>
          </rPr>
          <t>禁止文字を自動変換
・小文字→大文字
・ｰ（長音）→-（ハイフン）
「リスト_登録用紙」シートAG15で処理</t>
        </r>
      </text>
    </comment>
    <comment ref="B43" authorId="0" shapeId="0" xr:uid="{2C2FED2A-5FD5-43D1-96C4-C1C2A03724E9}">
      <text>
        <r>
          <rPr>
            <sz val="9"/>
            <color indexed="81"/>
            <rFont val="MS P ゴシック"/>
            <family val="3"/>
            <charset val="128"/>
          </rPr>
          <t xml:space="preserve">ゆうちょ、みずほ、三井住友、三菱UFJの場合は自動入力
</t>
        </r>
      </text>
    </comment>
    <comment ref="B50" authorId="0" shapeId="0" xr:uid="{AFCE2C44-39E3-4365-9040-E6DDA9EC9A29}">
      <text>
        <r>
          <rPr>
            <sz val="9"/>
            <color indexed="81"/>
            <rFont val="MS P ゴシック"/>
            <family val="3"/>
            <charset val="128"/>
          </rPr>
          <t>「リスト_登録用紙」シートで判定
職員（新規・変更）：先頭に「0」末尾に「5」を付加
学生：先頭に「00」付加
学外者：「要採番」を表示
↑に関わらず、受領代理人の場合：「要採番」を表示
IPK仕様上は12桁まで許容されているが、現状の運用は10桁。
10桁で入力するよう入力制限かけています。</t>
        </r>
      </text>
    </comment>
    <comment ref="B51" authorId="0" shapeId="0" xr:uid="{8B6CDDC7-E647-4279-A710-AA60C41B064B}">
      <text>
        <r>
          <rPr>
            <sz val="9"/>
            <color indexed="81"/>
            <rFont val="MS P ゴシック"/>
            <family val="3"/>
            <charset val="128"/>
          </rPr>
          <t>「リスト_登録用紙」シートで判定
受領代理の場合は「50：個人」</t>
        </r>
      </text>
    </comment>
    <comment ref="B52" authorId="0" shapeId="0" xr:uid="{B84D300A-73EA-4718-9BB7-0CC323C890D9}">
      <text>
        <r>
          <rPr>
            <sz val="9"/>
            <color indexed="81"/>
            <rFont val="MS P ゴシック"/>
            <family val="3"/>
            <charset val="128"/>
          </rPr>
          <t xml:space="preserve">「リスト_登録用紙」シートで判定
</t>
        </r>
      </text>
    </comment>
    <comment ref="B53" authorId="0" shapeId="0" xr:uid="{2FD18950-6758-4998-9CC6-3E8440185456}">
      <text>
        <r>
          <rPr>
            <sz val="9"/>
            <color indexed="81"/>
            <rFont val="MS P ゴシック"/>
            <family val="3"/>
            <charset val="128"/>
          </rPr>
          <t>「リスト_登録用紙」シートで判定</t>
        </r>
      </text>
    </comment>
  </commentList>
</comments>
</file>

<file path=xl/sharedStrings.xml><?xml version="1.0" encoding="utf-8"?>
<sst xmlns="http://schemas.openxmlformats.org/spreadsheetml/2006/main" count="622" uniqueCount="366">
  <si>
    <t>銀行口座等振込依頼書（旅費・謝金・立替払用）</t>
    <rPh sb="0" eb="2">
      <t>ギンコウ</t>
    </rPh>
    <rPh sb="2" eb="4">
      <t>コウザ</t>
    </rPh>
    <rPh sb="4" eb="5">
      <t>トウ</t>
    </rPh>
    <rPh sb="5" eb="7">
      <t>フリコミ</t>
    </rPh>
    <rPh sb="7" eb="10">
      <t>イライショ</t>
    </rPh>
    <rPh sb="11" eb="13">
      <t>リョヒ</t>
    </rPh>
    <rPh sb="14" eb="16">
      <t>シャキン</t>
    </rPh>
    <rPh sb="17" eb="19">
      <t>タテカエ</t>
    </rPh>
    <rPh sb="19" eb="20">
      <t>バラ</t>
    </rPh>
    <rPh sb="20" eb="21">
      <t>ヨウ</t>
    </rPh>
    <phoneticPr fontId="1"/>
  </si>
  <si>
    <t>記</t>
    <rPh sb="0" eb="1">
      <t>キ</t>
    </rPh>
    <phoneticPr fontId="1"/>
  </si>
  <si>
    <t>【注意点】</t>
    <rPh sb="1" eb="4">
      <t>チュウイテン</t>
    </rPh>
    <phoneticPr fontId="1"/>
  </si>
  <si>
    <t>　　　所　　　　　属</t>
    <rPh sb="3" eb="4">
      <t>トコロ</t>
    </rPh>
    <rPh sb="9" eb="10">
      <t>ゾク</t>
    </rPh>
    <phoneticPr fontId="1"/>
  </si>
  <si>
    <t>年</t>
    <rPh sb="0" eb="1">
      <t>ネン</t>
    </rPh>
    <phoneticPr fontId="1"/>
  </si>
  <si>
    <t>日</t>
    <rPh sb="0" eb="1">
      <t>ニチ</t>
    </rPh>
    <phoneticPr fontId="1"/>
  </si>
  <si>
    <t>※マイナンバーとの個人照合のため、生年月日は必ずご記入ください。
 Date of birth is required to verify your personal information on your Individual Number (My Number) card.</t>
    <rPh sb="9" eb="11">
      <t>コジン</t>
    </rPh>
    <rPh sb="11" eb="13">
      <t>ショウゴウ</t>
    </rPh>
    <rPh sb="17" eb="19">
      <t>セイネン</t>
    </rPh>
    <rPh sb="19" eb="21">
      <t>ガッピ</t>
    </rPh>
    <rPh sb="22" eb="23">
      <t>カナラ</t>
    </rPh>
    <rPh sb="25" eb="27">
      <t>キニュウ</t>
    </rPh>
    <phoneticPr fontId="1"/>
  </si>
  <si>
    <t>※旧学籍番号で支払先の登録がある学生は旧学籍番号も記入してください。学外者の方は職員番号・学籍番号の記入は必要ありません。
For students who previously registered with an old ID number, please provide the old number as well.  
Non-Tokyo Tech members are not required to provide an ID  number.</t>
    <phoneticPr fontId="1"/>
  </si>
  <si>
    <t>※日本に入国後６か月未満の方が口座を開設する場合は、原則非居住者用預金となり、給与振込ができません。ただし入国後６か月未満であっても、銀行に対し、本学に勤務する（している）旨を届け出ることで、給与振込可能の口座を作ることができる場合があります。（届出方法は各銀行にお問い合わせください。）
If you open a bank account before six months has passed after entering Japan, it will automatically be a non-resident deposit account, which cannot be used to receive payment for salaries.
As such, you must mention your title and employment at Tokyo Tech to the bank, and you may be able to open an account in which payment can be deposited. Please contact your bank for details.</t>
    <phoneticPr fontId="1"/>
  </si>
  <si>
    <t>　　 通帳見開きの店名・預金種目・口座番号が確認できる箇所を添付しました</t>
    <rPh sb="3" eb="5">
      <t>ツウチョウ</t>
    </rPh>
    <rPh sb="5" eb="7">
      <t>ミヒラ</t>
    </rPh>
    <rPh sb="9" eb="11">
      <t>テンメイ</t>
    </rPh>
    <rPh sb="12" eb="14">
      <t>ヨキン</t>
    </rPh>
    <rPh sb="14" eb="16">
      <t>シュモク</t>
    </rPh>
    <rPh sb="17" eb="19">
      <t>コウザ</t>
    </rPh>
    <rPh sb="19" eb="21">
      <t>バンゴウ</t>
    </rPh>
    <rPh sb="22" eb="24">
      <t>カクニン</t>
    </rPh>
    <rPh sb="27" eb="29">
      <t>カショ</t>
    </rPh>
    <rPh sb="30" eb="32">
      <t>テンプ</t>
    </rPh>
    <phoneticPr fontId="1"/>
  </si>
  <si>
    <t>〒</t>
    <phoneticPr fontId="1"/>
  </si>
  <si>
    <t>内線</t>
    <rPh sb="0" eb="2">
      <t>ナイセン</t>
    </rPh>
    <phoneticPr fontId="1"/>
  </si>
  <si>
    <t xml:space="preserve"> ポストＮｏ．</t>
    <phoneticPr fontId="1"/>
  </si>
  <si>
    <t>　　　担当者名</t>
    <rPh sb="3" eb="4">
      <t>タン</t>
    </rPh>
    <rPh sb="4" eb="5">
      <t>トウ</t>
    </rPh>
    <rPh sb="5" eb="6">
      <t>シャ</t>
    </rPh>
    <rPh sb="6" eb="7">
      <t>メイ</t>
    </rPh>
    <phoneticPr fontId="1"/>
  </si>
  <si>
    <t>　  所属・研究室名</t>
    <rPh sb="3" eb="5">
      <t>ショゾク</t>
    </rPh>
    <rPh sb="6" eb="9">
      <t>ケンキュウシツ</t>
    </rPh>
    <rPh sb="9" eb="10">
      <t>メイ</t>
    </rPh>
    <phoneticPr fontId="1"/>
  </si>
  <si>
    <t>※給与口座振込依頼書を人事課へ提出されている場合は別途本依頼書をご提出いただく必要はありません(TA・RA、非常勤講師を除く)。
This form is not necessary if you have submitted the Direct Deposit Request Form for Payroll to the Personnel Affairs Division. 
(This does not include those who work as TAs, RAs, and Part-Time Lecturers.)</t>
    <rPh sb="1" eb="3">
      <t>キュウヨ</t>
    </rPh>
    <rPh sb="3" eb="5">
      <t>コウザ</t>
    </rPh>
    <rPh sb="5" eb="7">
      <t>フリコミ</t>
    </rPh>
    <rPh sb="7" eb="10">
      <t>イライショ</t>
    </rPh>
    <rPh sb="11" eb="14">
      <t>ジンジカ</t>
    </rPh>
    <rPh sb="15" eb="17">
      <t>テイシュツ</t>
    </rPh>
    <rPh sb="22" eb="24">
      <t>バアイ</t>
    </rPh>
    <rPh sb="25" eb="27">
      <t>ベット</t>
    </rPh>
    <rPh sb="27" eb="28">
      <t>ホン</t>
    </rPh>
    <rPh sb="28" eb="31">
      <t>イライショ</t>
    </rPh>
    <rPh sb="33" eb="35">
      <t>テイシュツ</t>
    </rPh>
    <rPh sb="39" eb="41">
      <t>ヒツヨウ</t>
    </rPh>
    <rPh sb="54" eb="57">
      <t>ヒジョウキン</t>
    </rPh>
    <rPh sb="57" eb="59">
      <t>コウシ</t>
    </rPh>
    <rPh sb="60" eb="61">
      <t>ノゾ</t>
    </rPh>
    <phoneticPr fontId="1"/>
  </si>
  <si>
    <t>　　  フ　リ　ガ　ナ
　　　氏　　　　名</t>
    <rPh sb="15" eb="16">
      <t>シ</t>
    </rPh>
    <rPh sb="20" eb="21">
      <t>メイ</t>
    </rPh>
    <phoneticPr fontId="1"/>
  </si>
  <si>
    <t>区分・適用日</t>
    <rPh sb="0" eb="2">
      <t>クブン</t>
    </rPh>
    <rPh sb="3" eb="5">
      <t>テキヨウ</t>
    </rPh>
    <rPh sb="5" eb="6">
      <t>ビ</t>
    </rPh>
    <phoneticPr fontId="1"/>
  </si>
  <si>
    <t>相手方名称</t>
    <phoneticPr fontId="1"/>
  </si>
  <si>
    <t>住所・電話番号等</t>
    <phoneticPr fontId="1"/>
  </si>
  <si>
    <t>口座情報１</t>
    <phoneticPr fontId="1"/>
  </si>
  <si>
    <t>口座情報２</t>
    <phoneticPr fontId="1"/>
  </si>
  <si>
    <t>必須項目</t>
    <rPh sb="0" eb="2">
      <t>ヒッス</t>
    </rPh>
    <rPh sb="2" eb="4">
      <t>コウモク</t>
    </rPh>
    <phoneticPr fontId="1"/>
  </si>
  <si>
    <t>文字制約</t>
    <rPh sb="0" eb="2">
      <t>モジ</t>
    </rPh>
    <rPh sb="2" eb="4">
      <t>セイヤク</t>
    </rPh>
    <phoneticPr fontId="1"/>
  </si>
  <si>
    <t>No</t>
    <phoneticPr fontId="1"/>
  </si>
  <si>
    <t>相手方適用終了日</t>
    <rPh sb="0" eb="3">
      <t>アイテガタ</t>
    </rPh>
    <rPh sb="3" eb="5">
      <t>テキヨウ</t>
    </rPh>
    <rPh sb="5" eb="8">
      <t>シュウリョウビ</t>
    </rPh>
    <rPh sb="7" eb="8">
      <t>ビ</t>
    </rPh>
    <phoneticPr fontId="1"/>
  </si>
  <si>
    <t>収入／支出</t>
    <rPh sb="0" eb="2">
      <t>シュウニュウ</t>
    </rPh>
    <rPh sb="3" eb="5">
      <t>シシュツ</t>
    </rPh>
    <phoneticPr fontId="1"/>
  </si>
  <si>
    <t>個人コード</t>
    <rPh sb="0" eb="2">
      <t>コジン</t>
    </rPh>
    <phoneticPr fontId="1"/>
  </si>
  <si>
    <t>法人名</t>
    <phoneticPr fontId="1"/>
  </si>
  <si>
    <t>支店名</t>
    <phoneticPr fontId="1"/>
  </si>
  <si>
    <t>略称</t>
    <rPh sb="0" eb="2">
      <t>リャクショウ</t>
    </rPh>
    <phoneticPr fontId="1"/>
  </si>
  <si>
    <t>手数料負担区分</t>
    <rPh sb="0" eb="3">
      <t>テスウリョウ</t>
    </rPh>
    <rPh sb="3" eb="5">
      <t>フタン</t>
    </rPh>
    <phoneticPr fontId="1"/>
  </si>
  <si>
    <t>企業区分</t>
    <rPh sb="0" eb="2">
      <t>キギョウ</t>
    </rPh>
    <phoneticPr fontId="1"/>
  </si>
  <si>
    <t>生年月日</t>
    <rPh sb="0" eb="2">
      <t>セイネン</t>
    </rPh>
    <rPh sb="2" eb="4">
      <t>ガッピ</t>
    </rPh>
    <phoneticPr fontId="1"/>
  </si>
  <si>
    <t>法人番号</t>
    <rPh sb="0" eb="2">
      <t>ホウジン</t>
    </rPh>
    <rPh sb="2" eb="4">
      <t>バンゴウ</t>
    </rPh>
    <phoneticPr fontId="1"/>
  </si>
  <si>
    <t>市内住所コード</t>
    <phoneticPr fontId="1"/>
  </si>
  <si>
    <t>郵便番号</t>
    <phoneticPr fontId="1"/>
  </si>
  <si>
    <t>国名</t>
    <rPh sb="0" eb="1">
      <t>クニ</t>
    </rPh>
    <rPh sb="1" eb="2">
      <t>メイ</t>
    </rPh>
    <phoneticPr fontId="1"/>
  </si>
  <si>
    <t>電話番号</t>
    <rPh sb="0" eb="2">
      <t>デンワ</t>
    </rPh>
    <rPh sb="2" eb="4">
      <t>バンゴウ</t>
    </rPh>
    <phoneticPr fontId="1"/>
  </si>
  <si>
    <t>FAX番号</t>
    <rPh sb="3" eb="5">
      <t>バンゴウ</t>
    </rPh>
    <phoneticPr fontId="1"/>
  </si>
  <si>
    <t>E-Mail</t>
    <phoneticPr fontId="1"/>
  </si>
  <si>
    <t>E-Mail2</t>
    <phoneticPr fontId="1"/>
  </si>
  <si>
    <t>E-Mail3</t>
    <phoneticPr fontId="1"/>
  </si>
  <si>
    <t>相手方個別番号</t>
  </si>
  <si>
    <t>半角数字12文字</t>
    <rPh sb="0" eb="2">
      <t>ハンカク</t>
    </rPh>
    <rPh sb="2" eb="4">
      <t>スウジ</t>
    </rPh>
    <rPh sb="6" eb="8">
      <t>モジ</t>
    </rPh>
    <phoneticPr fontId="1"/>
  </si>
  <si>
    <t>半角英数字2文字</t>
    <rPh sb="0" eb="2">
      <t>ハンカク</t>
    </rPh>
    <rPh sb="2" eb="5">
      <t>エイスウジ</t>
    </rPh>
    <rPh sb="6" eb="8">
      <t>モジ</t>
    </rPh>
    <phoneticPr fontId="1"/>
  </si>
  <si>
    <t>半角数字8文字</t>
    <phoneticPr fontId="1"/>
  </si>
  <si>
    <t>半角英数字10文字</t>
    <phoneticPr fontId="1"/>
  </si>
  <si>
    <t>半角英数字1文字</t>
    <rPh sb="0" eb="2">
      <t>ハンカク</t>
    </rPh>
    <rPh sb="2" eb="5">
      <t>エイスウジ</t>
    </rPh>
    <rPh sb="6" eb="8">
      <t>モジ</t>
    </rPh>
    <phoneticPr fontId="1"/>
  </si>
  <si>
    <t>半角カナ30文字</t>
    <rPh sb="0" eb="2">
      <t>ハンカク</t>
    </rPh>
    <rPh sb="6" eb="8">
      <t>モジ</t>
    </rPh>
    <phoneticPr fontId="1"/>
  </si>
  <si>
    <t>全角30文字</t>
    <rPh sb="0" eb="2">
      <t>ゼンカク</t>
    </rPh>
    <rPh sb="4" eb="6">
      <t>モジ</t>
    </rPh>
    <phoneticPr fontId="1"/>
  </si>
  <si>
    <t>全角20文字</t>
    <rPh sb="0" eb="2">
      <t>ゼンカク</t>
    </rPh>
    <rPh sb="4" eb="6">
      <t>モジ</t>
    </rPh>
    <phoneticPr fontId="1"/>
  </si>
  <si>
    <t>半角数値8文字(YYYYMMDD)</t>
    <rPh sb="0" eb="2">
      <t>ハンカク</t>
    </rPh>
    <rPh sb="2" eb="4">
      <t>スウチ</t>
    </rPh>
    <rPh sb="5" eb="7">
      <t>モジ</t>
    </rPh>
    <phoneticPr fontId="1"/>
  </si>
  <si>
    <t>半角数字13文字</t>
    <rPh sb="0" eb="2">
      <t>ハンカク</t>
    </rPh>
    <rPh sb="2" eb="4">
      <t>スウジ</t>
    </rPh>
    <rPh sb="6" eb="8">
      <t>モジ</t>
    </rPh>
    <phoneticPr fontId="1"/>
  </si>
  <si>
    <t>半角英数字10桁</t>
    <rPh sb="2" eb="5">
      <t>エイスウジ</t>
    </rPh>
    <phoneticPr fontId="1"/>
  </si>
  <si>
    <t>半角英数字1文字</t>
    <rPh sb="2" eb="5">
      <t>エイスウジ</t>
    </rPh>
    <rPh sb="6" eb="8">
      <t>モジ</t>
    </rPh>
    <phoneticPr fontId="1"/>
  </si>
  <si>
    <t>半角数字8文字</t>
    <rPh sb="0" eb="2">
      <t>ハンカク</t>
    </rPh>
    <rPh sb="2" eb="4">
      <t>スウジ</t>
    </rPh>
    <rPh sb="5" eb="7">
      <t>モジ</t>
    </rPh>
    <phoneticPr fontId="1"/>
  </si>
  <si>
    <t>全角文字4文字</t>
    <rPh sb="0" eb="2">
      <t>ゼンカク</t>
    </rPh>
    <rPh sb="2" eb="4">
      <t>モジ</t>
    </rPh>
    <rPh sb="5" eb="7">
      <t>モジ</t>
    </rPh>
    <phoneticPr fontId="1"/>
  </si>
  <si>
    <t>全角文字15文字</t>
    <rPh sb="0" eb="2">
      <t>ゼンカク</t>
    </rPh>
    <rPh sb="2" eb="4">
      <t>モジ</t>
    </rPh>
    <rPh sb="6" eb="8">
      <t>モジ</t>
    </rPh>
    <phoneticPr fontId="1"/>
  </si>
  <si>
    <t>全角文字20文字</t>
    <rPh sb="0" eb="2">
      <t>ゼンカク</t>
    </rPh>
    <rPh sb="2" eb="4">
      <t>モジ</t>
    </rPh>
    <rPh sb="6" eb="8">
      <t>モジ</t>
    </rPh>
    <phoneticPr fontId="1"/>
  </si>
  <si>
    <t>全角文字25文字</t>
    <rPh sb="0" eb="2">
      <t>ゼンカク</t>
    </rPh>
    <rPh sb="2" eb="4">
      <t>モジ</t>
    </rPh>
    <rPh sb="6" eb="8">
      <t>モジ</t>
    </rPh>
    <phoneticPr fontId="1"/>
  </si>
  <si>
    <t>半角英数字13文字</t>
    <rPh sb="0" eb="2">
      <t>ハンカク</t>
    </rPh>
    <rPh sb="2" eb="5">
      <t>エイスウジ</t>
    </rPh>
    <rPh sb="7" eb="9">
      <t>モジ</t>
    </rPh>
    <phoneticPr fontId="1"/>
  </si>
  <si>
    <t>半角英数字50文字</t>
    <rPh sb="0" eb="2">
      <t>ハンカク</t>
    </rPh>
    <rPh sb="2" eb="5">
      <t>エイスウジ</t>
    </rPh>
    <rPh sb="7" eb="9">
      <t>モジ</t>
    </rPh>
    <phoneticPr fontId="1"/>
  </si>
  <si>
    <t>半角数字10桁</t>
    <rPh sb="0" eb="2">
      <t>ハンカク</t>
    </rPh>
    <rPh sb="2" eb="4">
      <t>スウジ</t>
    </rPh>
    <rPh sb="6" eb="7">
      <t>ケタ</t>
    </rPh>
    <phoneticPr fontId="1"/>
  </si>
  <si>
    <t>半角数字1桁</t>
    <rPh sb="0" eb="2">
      <t>ハンカク</t>
    </rPh>
    <rPh sb="2" eb="4">
      <t>スウジ</t>
    </rPh>
    <rPh sb="5" eb="6">
      <t>ケタ</t>
    </rPh>
    <phoneticPr fontId="1"/>
  </si>
  <si>
    <t>半角数字4文字</t>
    <rPh sb="5" eb="7">
      <t>モジ</t>
    </rPh>
    <phoneticPr fontId="1"/>
  </si>
  <si>
    <t>半角数字3文字</t>
    <rPh sb="5" eb="7">
      <t>モジ</t>
    </rPh>
    <phoneticPr fontId="1"/>
  </si>
  <si>
    <t>半角数字7文字</t>
    <rPh sb="5" eb="7">
      <t>モジ</t>
    </rPh>
    <phoneticPr fontId="1"/>
  </si>
  <si>
    <t>全銀協文字30文字</t>
    <rPh sb="0" eb="3">
      <t>ゼンギンキョウ</t>
    </rPh>
    <rPh sb="3" eb="5">
      <t>モジ</t>
    </rPh>
    <rPh sb="7" eb="9">
      <t>モジ</t>
    </rPh>
    <phoneticPr fontId="1"/>
  </si>
  <si>
    <t>半角英数字1文字</t>
    <rPh sb="0" eb="5">
      <t>ハンカクエイスウジ</t>
    </rPh>
    <rPh sb="6" eb="8">
      <t>モジ</t>
    </rPh>
    <phoneticPr fontId="1"/>
  </si>
  <si>
    <t>例</t>
    <rPh sb="0" eb="1">
      <t>レイ</t>
    </rPh>
    <phoneticPr fontId="1"/>
  </si>
  <si>
    <t>10：大企業</t>
    <rPh sb="3" eb="6">
      <t>ダイキギョウ</t>
    </rPh>
    <phoneticPr fontId="1"/>
  </si>
  <si>
    <t>1：一般</t>
    <rPh sb="2" eb="4">
      <t>イッパン</t>
    </rPh>
    <phoneticPr fontId="1"/>
  </si>
  <si>
    <t>0：収入</t>
    <rPh sb="2" eb="4">
      <t>シュウニュウ</t>
    </rPh>
    <phoneticPr fontId="1"/>
  </si>
  <si>
    <t>ｱｲｳｴｵ</t>
    <phoneticPr fontId="1"/>
  </si>
  <si>
    <t>テスト株式会社</t>
    <rPh sb="3" eb="7">
      <t>カブシキガイシャ</t>
    </rPh>
    <phoneticPr fontId="1"/>
  </si>
  <si>
    <t>五反田支店</t>
    <rPh sb="0" eb="3">
      <t>ゴタンダ</t>
    </rPh>
    <rPh sb="3" eb="5">
      <t>シテン</t>
    </rPh>
    <phoneticPr fontId="1"/>
  </si>
  <si>
    <t>山田　太郎</t>
    <rPh sb="0" eb="2">
      <t>ヤマダ</t>
    </rPh>
    <rPh sb="3" eb="5">
      <t>タロウ</t>
    </rPh>
    <phoneticPr fontId="1"/>
  </si>
  <si>
    <t>テスト</t>
    <phoneticPr fontId="1"/>
  </si>
  <si>
    <t>0：なし</t>
    <phoneticPr fontId="1"/>
  </si>
  <si>
    <t>1：中小企業</t>
    <rPh sb="2" eb="4">
      <t>チュウショウ</t>
    </rPh>
    <rPh sb="4" eb="6">
      <t>キギョウ</t>
    </rPh>
    <phoneticPr fontId="1"/>
  </si>
  <si>
    <t>3：要</t>
    <rPh sb="2" eb="3">
      <t>ヨウ</t>
    </rPh>
    <phoneticPr fontId="1"/>
  </si>
  <si>
    <t>123-4567</t>
    <phoneticPr fontId="1"/>
  </si>
  <si>
    <t>東京都</t>
    <rPh sb="0" eb="3">
      <t>トウキョウト</t>
    </rPh>
    <phoneticPr fontId="1"/>
  </si>
  <si>
    <t>北区赤羽</t>
    <rPh sb="0" eb="2">
      <t>キタク</t>
    </rPh>
    <rPh sb="2" eb="4">
      <t>アカバネ</t>
    </rPh>
    <phoneticPr fontId="1"/>
  </si>
  <si>
    <t>１丁目</t>
    <rPh sb="1" eb="3">
      <t>チョウメ</t>
    </rPh>
    <phoneticPr fontId="1"/>
  </si>
  <si>
    <t>１番地</t>
    <rPh sb="1" eb="3">
      <t>バンチ</t>
    </rPh>
    <phoneticPr fontId="1"/>
  </si>
  <si>
    <t>日本</t>
    <rPh sb="0" eb="2">
      <t>ニホン</t>
    </rPh>
    <phoneticPr fontId="1"/>
  </si>
  <si>
    <t>03-1234-5678</t>
    <phoneticPr fontId="1"/>
  </si>
  <si>
    <t>03-9876-5432</t>
    <phoneticPr fontId="1"/>
  </si>
  <si>
    <t>名称</t>
    <rPh sb="0" eb="2">
      <t>メイショウ</t>
    </rPh>
    <phoneticPr fontId="1"/>
  </si>
  <si>
    <t>コード</t>
    <phoneticPr fontId="1"/>
  </si>
  <si>
    <t>00：職員（※修正のみ）</t>
    <rPh sb="3" eb="5">
      <t>ショクイン</t>
    </rPh>
    <rPh sb="7" eb="9">
      <t>シュウセイ</t>
    </rPh>
    <phoneticPr fontId="1"/>
  </si>
  <si>
    <t>1</t>
    <phoneticPr fontId="1"/>
  </si>
  <si>
    <t>1：通常</t>
    <rPh sb="2" eb="4">
      <t>ツウジョウ</t>
    </rPh>
    <phoneticPr fontId="1"/>
  </si>
  <si>
    <t>2：職員（※修正のみ）</t>
    <rPh sb="2" eb="4">
      <t>ショクイン</t>
    </rPh>
    <rPh sb="6" eb="8">
      <t>シュウセイ</t>
    </rPh>
    <phoneticPr fontId="1"/>
  </si>
  <si>
    <t>1：支出</t>
    <rPh sb="2" eb="4">
      <t>シシュツ</t>
    </rPh>
    <phoneticPr fontId="1"/>
  </si>
  <si>
    <t>1：有</t>
    <rPh sb="2" eb="3">
      <t>ア</t>
    </rPh>
    <phoneticPr fontId="1"/>
  </si>
  <si>
    <t>3：その他</t>
    <rPh sb="4" eb="5">
      <t>タ</t>
    </rPh>
    <phoneticPr fontId="1"/>
  </si>
  <si>
    <t>2：メール送信</t>
    <rPh sb="5" eb="7">
      <t>ソウシン</t>
    </rPh>
    <phoneticPr fontId="1"/>
  </si>
  <si>
    <t>登録区分</t>
    <rPh sb="0" eb="4">
      <t>トウロククブン</t>
    </rPh>
    <phoneticPr fontId="4"/>
  </si>
  <si>
    <t>2</t>
  </si>
  <si>
    <t>3</t>
  </si>
  <si>
    <t>4</t>
  </si>
  <si>
    <r>
      <t xml:space="preserve"> 職員番号</t>
    </r>
    <r>
      <rPr>
        <b/>
        <sz val="8"/>
        <color indexed="8"/>
        <rFont val="Meiryo UI"/>
        <family val="3"/>
        <charset val="128"/>
      </rPr>
      <t>※</t>
    </r>
    <rPh sb="1" eb="3">
      <t>ショクイン</t>
    </rPh>
    <rPh sb="3" eb="5">
      <t>バンゴウ</t>
    </rPh>
    <phoneticPr fontId="1"/>
  </si>
  <si>
    <r>
      <t xml:space="preserve"> 学籍番号</t>
    </r>
    <r>
      <rPr>
        <b/>
        <sz val="8"/>
        <color indexed="8"/>
        <rFont val="Meiryo UI"/>
        <family val="3"/>
        <charset val="128"/>
      </rPr>
      <t>※</t>
    </r>
    <rPh sb="1" eb="3">
      <t>ガクセキ</t>
    </rPh>
    <rPh sb="3" eb="5">
      <t>バンゴウ</t>
    </rPh>
    <phoneticPr fontId="1"/>
  </si>
  <si>
    <r>
      <t xml:space="preserve">  旧学籍番号</t>
    </r>
    <r>
      <rPr>
        <b/>
        <sz val="8"/>
        <color indexed="8"/>
        <rFont val="Meiryo UI"/>
        <family val="3"/>
        <charset val="128"/>
      </rPr>
      <t>※</t>
    </r>
    <rPh sb="2" eb="3">
      <t>キュウ</t>
    </rPh>
    <phoneticPr fontId="1"/>
  </si>
  <si>
    <r>
      <t xml:space="preserve"> 生年月日</t>
    </r>
    <r>
      <rPr>
        <b/>
        <sz val="8"/>
        <color indexed="8"/>
        <rFont val="Meiryo UI"/>
        <family val="3"/>
        <charset val="128"/>
      </rPr>
      <t>※</t>
    </r>
    <r>
      <rPr>
        <b/>
        <sz val="11"/>
        <color indexed="8"/>
        <rFont val="Meiryo UI"/>
        <family val="3"/>
        <charset val="128"/>
      </rPr>
      <t xml:space="preserve"> </t>
    </r>
    <r>
      <rPr>
        <b/>
        <sz val="10"/>
        <color indexed="8"/>
        <rFont val="Meiryo UI"/>
        <family val="3"/>
        <charset val="128"/>
      </rPr>
      <t xml:space="preserve">(西暦４桁で記載）
 </t>
    </r>
    <rPh sb="1" eb="2">
      <t>セイ</t>
    </rPh>
    <rPh sb="2" eb="3">
      <t>ネン</t>
    </rPh>
    <rPh sb="3" eb="4">
      <t>ガツ</t>
    </rPh>
    <rPh sb="4" eb="5">
      <t>ニチ</t>
    </rPh>
    <phoneticPr fontId="1"/>
  </si>
  <si>
    <t>金融機関の名称</t>
    <rPh sb="0" eb="4">
      <t>キンユウキカン</t>
    </rPh>
    <rPh sb="5" eb="7">
      <t>メイショウ</t>
    </rPh>
    <phoneticPr fontId="4"/>
  </si>
  <si>
    <t>0001</t>
    <phoneticPr fontId="4"/>
  </si>
  <si>
    <t>0005</t>
    <phoneticPr fontId="4"/>
  </si>
  <si>
    <t>0009</t>
    <phoneticPr fontId="4"/>
  </si>
  <si>
    <t>要確認</t>
    <rPh sb="0" eb="3">
      <t>ヨウカクニン</t>
    </rPh>
    <phoneticPr fontId="4"/>
  </si>
  <si>
    <t>口座種別</t>
    <rPh sb="0" eb="2">
      <t>コウザ</t>
    </rPh>
    <rPh sb="2" eb="4">
      <t>シュベツ</t>
    </rPh>
    <phoneticPr fontId="4"/>
  </si>
  <si>
    <t>1:新規登録／New registration</t>
    <rPh sb="2" eb="6">
      <t>シンキトウロク</t>
    </rPh>
    <phoneticPr fontId="1"/>
  </si>
  <si>
    <t>2:受領代理人用登録／Registration as agent</t>
    <rPh sb="2" eb="10">
      <t>ジュリョウダイリニンヨウトウロク</t>
    </rPh>
    <phoneticPr fontId="1"/>
  </si>
  <si>
    <t>3:銀行口座変更／Change of bank account</t>
    <rPh sb="2" eb="8">
      <t>ギンコウコウザヘンコウ</t>
    </rPh>
    <phoneticPr fontId="1"/>
  </si>
  <si>
    <t>1:職員／Regular employee</t>
    <rPh sb="2" eb="4">
      <t>ショクイン</t>
    </rPh>
    <phoneticPr fontId="1"/>
  </si>
  <si>
    <t>2:非常勤職員／Non-regular employee</t>
    <rPh sb="2" eb="7">
      <t>ヒジョウキンショクイン</t>
    </rPh>
    <phoneticPr fontId="1"/>
  </si>
  <si>
    <t>普通預金／Saving account</t>
    <rPh sb="0" eb="4">
      <t>フツウヨキン</t>
    </rPh>
    <phoneticPr fontId="1"/>
  </si>
  <si>
    <t>当座預金／Checking account</t>
    <rPh sb="0" eb="4">
      <t>トウザヨキン</t>
    </rPh>
    <phoneticPr fontId="4"/>
  </si>
  <si>
    <t>その他／Others</t>
    <rPh sb="2" eb="3">
      <t>タ</t>
    </rPh>
    <phoneticPr fontId="4"/>
  </si>
  <si>
    <t>第１口座</t>
    <rPh sb="0" eb="1">
      <t>ダイ</t>
    </rPh>
    <rPh sb="2" eb="4">
      <t>コウザ</t>
    </rPh>
    <phoneticPr fontId="1"/>
  </si>
  <si>
    <t>505b000000</t>
    <phoneticPr fontId="1"/>
  </si>
  <si>
    <t>　　　　現住所
  （住民登録のある住所）</t>
    <rPh sb="4" eb="7">
      <t>ゲンジュウショ</t>
    </rPh>
    <rPh sb="11" eb="13">
      <t>ジュウミン</t>
    </rPh>
    <rPh sb="13" eb="15">
      <t>トウロク</t>
    </rPh>
    <rPh sb="18" eb="20">
      <t>ジュウショ</t>
    </rPh>
    <phoneticPr fontId="1"/>
  </si>
  <si>
    <t>職員番号</t>
    <rPh sb="0" eb="4">
      <t>ショクインバンゴウ</t>
    </rPh>
    <phoneticPr fontId="4"/>
  </si>
  <si>
    <t>学籍番号</t>
    <rPh sb="0" eb="4">
      <t>ガクセキバンゴウ</t>
    </rPh>
    <phoneticPr fontId="4"/>
  </si>
  <si>
    <r>
      <t xml:space="preserve">相手方番号
</t>
    </r>
    <r>
      <rPr>
        <b/>
        <sz val="11"/>
        <color rgb="FFFF0000"/>
        <rFont val="Meiryo UI"/>
        <family val="3"/>
        <charset val="128"/>
      </rPr>
      <t>必須</t>
    </r>
    <rPh sb="0" eb="3">
      <t>アイテガタ</t>
    </rPh>
    <rPh sb="3" eb="5">
      <t>バンゴウ</t>
    </rPh>
    <rPh sb="6" eb="8">
      <t>ヒッス</t>
    </rPh>
    <phoneticPr fontId="1"/>
  </si>
  <si>
    <r>
      <t xml:space="preserve">相手方種別
</t>
    </r>
    <r>
      <rPr>
        <b/>
        <sz val="11"/>
        <color rgb="FFFF0000"/>
        <rFont val="Meiryo UI"/>
        <family val="3"/>
        <charset val="128"/>
      </rPr>
      <t>必須</t>
    </r>
    <rPh sb="0" eb="3">
      <t>アイテガタ</t>
    </rPh>
    <rPh sb="3" eb="5">
      <t>シュベツ</t>
    </rPh>
    <rPh sb="6" eb="8">
      <t>ヒッス</t>
    </rPh>
    <phoneticPr fontId="1"/>
  </si>
  <si>
    <r>
      <t xml:space="preserve">相手方適用開始日
</t>
    </r>
    <r>
      <rPr>
        <b/>
        <sz val="11"/>
        <color rgb="FFFF0000"/>
        <rFont val="Meiryo UI"/>
        <family val="3"/>
        <charset val="128"/>
      </rPr>
      <t>必須</t>
    </r>
    <rPh sb="0" eb="3">
      <t>アイテガタ</t>
    </rPh>
    <rPh sb="3" eb="5">
      <t>テキヨウ</t>
    </rPh>
    <rPh sb="5" eb="7">
      <t>カイシ</t>
    </rPh>
    <rPh sb="7" eb="8">
      <t>ビ</t>
    </rPh>
    <phoneticPr fontId="1"/>
  </si>
  <si>
    <r>
      <t xml:space="preserve">登録所属コード
</t>
    </r>
    <r>
      <rPr>
        <b/>
        <sz val="11"/>
        <color rgb="FFFF0000"/>
        <rFont val="Meiryo UI"/>
        <family val="3"/>
        <charset val="128"/>
      </rPr>
      <t>必須</t>
    </r>
    <rPh sb="0" eb="2">
      <t>トウロク</t>
    </rPh>
    <rPh sb="2" eb="4">
      <t>ショゾク</t>
    </rPh>
    <phoneticPr fontId="1"/>
  </si>
  <si>
    <r>
      <t xml:space="preserve">相手方特定区分
</t>
    </r>
    <r>
      <rPr>
        <b/>
        <sz val="11"/>
        <color rgb="FFFF0000"/>
        <rFont val="Meiryo UI"/>
        <family val="3"/>
        <charset val="128"/>
      </rPr>
      <t>必須</t>
    </r>
    <phoneticPr fontId="1"/>
  </si>
  <si>
    <r>
      <t xml:space="preserve">検索用カナ
</t>
    </r>
    <r>
      <rPr>
        <b/>
        <sz val="11"/>
        <color rgb="FFFF0000"/>
        <rFont val="Meiryo UI"/>
        <family val="3"/>
        <charset val="128"/>
      </rPr>
      <t>必須</t>
    </r>
    <rPh sb="0" eb="3">
      <t>ケンサクヨウ</t>
    </rPh>
    <phoneticPr fontId="1"/>
  </si>
  <si>
    <r>
      <t xml:space="preserve">氏名
</t>
    </r>
    <r>
      <rPr>
        <b/>
        <sz val="11"/>
        <color rgb="FFFF0000"/>
        <rFont val="Meiryo UI"/>
        <family val="3"/>
        <charset val="128"/>
      </rPr>
      <t>必須</t>
    </r>
    <rPh sb="0" eb="2">
      <t>シメイ</t>
    </rPh>
    <phoneticPr fontId="1"/>
  </si>
  <si>
    <r>
      <t xml:space="preserve">所在地区分
</t>
    </r>
    <r>
      <rPr>
        <b/>
        <sz val="11"/>
        <color rgb="FFFF0000"/>
        <rFont val="Meiryo UI"/>
        <family val="3"/>
        <charset val="128"/>
      </rPr>
      <t>必須</t>
    </r>
    <phoneticPr fontId="1"/>
  </si>
  <si>
    <r>
      <t xml:space="preserve">都道府県
</t>
    </r>
    <r>
      <rPr>
        <b/>
        <sz val="11"/>
        <color rgb="FF3366FF"/>
        <rFont val="Meiryo UI"/>
        <family val="3"/>
        <charset val="128"/>
      </rPr>
      <t>条件必須</t>
    </r>
    <phoneticPr fontId="1"/>
  </si>
  <si>
    <r>
      <t xml:space="preserve">市区町村
</t>
    </r>
    <r>
      <rPr>
        <b/>
        <sz val="11"/>
        <color rgb="FF3366FF"/>
        <rFont val="Meiryo UI"/>
        <family val="3"/>
        <charset val="128"/>
      </rPr>
      <t>条件必須</t>
    </r>
    <phoneticPr fontId="1"/>
  </si>
  <si>
    <r>
      <t xml:space="preserve">丁目
</t>
    </r>
    <r>
      <rPr>
        <b/>
        <sz val="11"/>
        <color rgb="FF3366FF"/>
        <rFont val="Meiryo UI"/>
        <family val="3"/>
        <charset val="128"/>
      </rPr>
      <t>条件必須</t>
    </r>
    <rPh sb="0" eb="2">
      <t>チョウメ</t>
    </rPh>
    <phoneticPr fontId="1"/>
  </si>
  <si>
    <r>
      <t xml:space="preserve">番地
</t>
    </r>
    <r>
      <rPr>
        <b/>
        <sz val="11"/>
        <color rgb="FF3366FF"/>
        <rFont val="Meiryo UI"/>
        <family val="3"/>
        <charset val="128"/>
      </rPr>
      <t>条件必須</t>
    </r>
    <rPh sb="0" eb="2">
      <t>バンチ</t>
    </rPh>
    <phoneticPr fontId="1"/>
  </si>
  <si>
    <r>
      <t xml:space="preserve">方書
</t>
    </r>
    <r>
      <rPr>
        <b/>
        <sz val="11"/>
        <color rgb="FF3366FF"/>
        <rFont val="Meiryo UI"/>
        <family val="3"/>
        <charset val="128"/>
      </rPr>
      <t>条件必須</t>
    </r>
    <rPh sb="0" eb="1">
      <t>ホウ</t>
    </rPh>
    <rPh sb="1" eb="2">
      <t>ショ</t>
    </rPh>
    <phoneticPr fontId="1"/>
  </si>
  <si>
    <r>
      <t xml:space="preserve">支払通知有無
</t>
    </r>
    <r>
      <rPr>
        <b/>
        <sz val="11"/>
        <color rgb="FFFF0000"/>
        <rFont val="Meiryo UI"/>
        <family val="3"/>
        <charset val="128"/>
      </rPr>
      <t>必須</t>
    </r>
    <rPh sb="0" eb="2">
      <t>シハラ</t>
    </rPh>
    <rPh sb="2" eb="4">
      <t>ツウチ</t>
    </rPh>
    <rPh sb="4" eb="6">
      <t>ウム</t>
    </rPh>
    <rPh sb="7" eb="9">
      <t>ヒッス</t>
    </rPh>
    <phoneticPr fontId="1"/>
  </si>
  <si>
    <r>
      <t xml:space="preserve">支払通知方法
</t>
    </r>
    <r>
      <rPr>
        <b/>
        <sz val="11"/>
        <color rgb="FFFF0000"/>
        <rFont val="Meiryo UI"/>
        <family val="3"/>
        <charset val="128"/>
      </rPr>
      <t>必須</t>
    </r>
    <rPh sb="0" eb="2">
      <t>シハラ</t>
    </rPh>
    <rPh sb="2" eb="4">
      <t>ツウチ</t>
    </rPh>
    <rPh sb="4" eb="6">
      <t>ホウホウ</t>
    </rPh>
    <phoneticPr fontId="1"/>
  </si>
  <si>
    <r>
      <t xml:space="preserve">口座用途区分
</t>
    </r>
    <r>
      <rPr>
        <b/>
        <sz val="11"/>
        <color rgb="FF3366FF"/>
        <rFont val="Meiryo UI"/>
        <family val="3"/>
        <charset val="128"/>
      </rPr>
      <t>条件必須</t>
    </r>
    <phoneticPr fontId="1"/>
  </si>
  <si>
    <r>
      <t xml:space="preserve">摘要
</t>
    </r>
    <r>
      <rPr>
        <b/>
        <sz val="11"/>
        <color rgb="FF3366FF"/>
        <rFont val="Meiryo UI"/>
        <family val="3"/>
        <charset val="128"/>
      </rPr>
      <t>条件必須</t>
    </r>
    <phoneticPr fontId="1"/>
  </si>
  <si>
    <r>
      <t xml:space="preserve">金融機関コード
</t>
    </r>
    <r>
      <rPr>
        <b/>
        <sz val="11"/>
        <color rgb="FF3366FF"/>
        <rFont val="Meiryo UI"/>
        <family val="3"/>
        <charset val="128"/>
      </rPr>
      <t>条件必須</t>
    </r>
    <rPh sb="0" eb="2">
      <t>キンユウ</t>
    </rPh>
    <rPh sb="2" eb="4">
      <t>キカン</t>
    </rPh>
    <phoneticPr fontId="1"/>
  </si>
  <si>
    <r>
      <t xml:space="preserve">店舗コード
</t>
    </r>
    <r>
      <rPr>
        <b/>
        <sz val="11"/>
        <color rgb="FF3366FF"/>
        <rFont val="Meiryo UI"/>
        <family val="3"/>
        <charset val="128"/>
      </rPr>
      <t>条件必須</t>
    </r>
    <rPh sb="0" eb="2">
      <t>テンポ</t>
    </rPh>
    <phoneticPr fontId="1"/>
  </si>
  <si>
    <r>
      <t xml:space="preserve">預金種別
</t>
    </r>
    <r>
      <rPr>
        <b/>
        <sz val="11"/>
        <color rgb="FF3366FF"/>
        <rFont val="Meiryo UI"/>
        <family val="3"/>
        <charset val="128"/>
      </rPr>
      <t>条件必須</t>
    </r>
    <rPh sb="0" eb="2">
      <t>ヨキン</t>
    </rPh>
    <rPh sb="2" eb="4">
      <t>シュベツ</t>
    </rPh>
    <phoneticPr fontId="1"/>
  </si>
  <si>
    <r>
      <t xml:space="preserve">口座番号
</t>
    </r>
    <r>
      <rPr>
        <b/>
        <sz val="11"/>
        <color rgb="FF3366FF"/>
        <rFont val="Meiryo UI"/>
        <family val="3"/>
        <charset val="128"/>
      </rPr>
      <t>条件必須</t>
    </r>
    <rPh sb="0" eb="2">
      <t>コウザ</t>
    </rPh>
    <rPh sb="2" eb="4">
      <t>バンゴウ</t>
    </rPh>
    <phoneticPr fontId="1"/>
  </si>
  <si>
    <r>
      <t xml:space="preserve">口座名義人
</t>
    </r>
    <r>
      <rPr>
        <b/>
        <sz val="11"/>
        <color rgb="FF3366FF"/>
        <rFont val="Meiryo UI"/>
        <family val="3"/>
        <charset val="128"/>
      </rPr>
      <t>条件必須</t>
    </r>
    <rPh sb="0" eb="2">
      <t>コウザ</t>
    </rPh>
    <rPh sb="2" eb="4">
      <t>メイギ</t>
    </rPh>
    <rPh sb="4" eb="5">
      <t>ニン</t>
    </rPh>
    <phoneticPr fontId="1"/>
  </si>
  <si>
    <r>
      <t xml:space="preserve">使用不可状態
</t>
    </r>
    <r>
      <rPr>
        <b/>
        <sz val="11"/>
        <color rgb="FF3366FF"/>
        <rFont val="Meiryo UI"/>
        <family val="3"/>
        <charset val="128"/>
      </rPr>
      <t>条件必須</t>
    </r>
    <rPh sb="0" eb="2">
      <t>シヨウ</t>
    </rPh>
    <rPh sb="2" eb="4">
      <t>フカ</t>
    </rPh>
    <rPh sb="4" eb="6">
      <t>ジョウタイ</t>
    </rPh>
    <phoneticPr fontId="1"/>
  </si>
  <si>
    <t>身分区分</t>
    <rPh sb="0" eb="4">
      <t>ミブンクブン</t>
    </rPh>
    <phoneticPr fontId="4"/>
  </si>
  <si>
    <t>金融機関名称</t>
    <rPh sb="0" eb="6">
      <t>キンユウキカンメイショウ</t>
    </rPh>
    <phoneticPr fontId="4"/>
  </si>
  <si>
    <t>店舗名称</t>
    <rPh sb="0" eb="4">
      <t>テンポメイショウ</t>
    </rPh>
    <phoneticPr fontId="4"/>
  </si>
  <si>
    <t>預金の種類</t>
    <rPh sb="0" eb="2">
      <t>ヨキン</t>
    </rPh>
    <rPh sb="3" eb="5">
      <t>シュルイ</t>
    </rPh>
    <phoneticPr fontId="4"/>
  </si>
  <si>
    <t>口座番号</t>
    <rPh sb="0" eb="4">
      <t>コウザバンゴウ</t>
    </rPh>
    <phoneticPr fontId="4"/>
  </si>
  <si>
    <t>要採番</t>
    <rPh sb="0" eb="3">
      <t>ヨウサイバン</t>
    </rPh>
    <phoneticPr fontId="4"/>
  </si>
  <si>
    <t>式</t>
    <rPh sb="0" eb="1">
      <t>シキ</t>
    </rPh>
    <phoneticPr fontId="4"/>
  </si>
  <si>
    <t>相手方種別</t>
    <rPh sb="0" eb="5">
      <t>アイテガタシュベツ</t>
    </rPh>
    <phoneticPr fontId="4"/>
  </si>
  <si>
    <t>コード</t>
    <phoneticPr fontId="4"/>
  </si>
  <si>
    <t>50：個人</t>
  </si>
  <si>
    <t>相手方特定区分</t>
    <phoneticPr fontId="4"/>
  </si>
  <si>
    <t>金融機関コード</t>
    <rPh sb="0" eb="4">
      <t>キンユウキカン</t>
    </rPh>
    <phoneticPr fontId="4"/>
  </si>
  <si>
    <t>預金種別コード</t>
    <rPh sb="0" eb="4">
      <t>ヨキンシュベツ</t>
    </rPh>
    <phoneticPr fontId="4"/>
  </si>
  <si>
    <t>修正前</t>
    <rPh sb="0" eb="3">
      <t>シュウセイマエ</t>
    </rPh>
    <phoneticPr fontId="4"/>
  </si>
  <si>
    <t>①登録用紙から転記</t>
    <rPh sb="1" eb="5">
      <t>トウロクヨウシ</t>
    </rPh>
    <rPh sb="7" eb="9">
      <t>テンキ</t>
    </rPh>
    <phoneticPr fontId="4"/>
  </si>
  <si>
    <t>文字数MAX</t>
    <rPh sb="0" eb="3">
      <t>モジスウ</t>
    </rPh>
    <phoneticPr fontId="4"/>
  </si>
  <si>
    <t>残り文字数</t>
    <rPh sb="0" eb="1">
      <t>ノコ</t>
    </rPh>
    <rPh sb="2" eb="5">
      <t>モジスウ</t>
    </rPh>
    <phoneticPr fontId="4"/>
  </si>
  <si>
    <t>入力文字数</t>
    <rPh sb="0" eb="2">
      <t>ニュウリョク</t>
    </rPh>
    <rPh sb="2" eb="5">
      <t>モジスウ</t>
    </rPh>
    <phoneticPr fontId="4"/>
  </si>
  <si>
    <t>転記元</t>
    <rPh sb="0" eb="3">
      <t>テンキモト</t>
    </rPh>
    <phoneticPr fontId="4"/>
  </si>
  <si>
    <t>固定</t>
    <rPh sb="0" eb="2">
      <t>コテイ</t>
    </rPh>
    <phoneticPr fontId="4"/>
  </si>
  <si>
    <t>店舗コード</t>
    <rPh sb="0" eb="2">
      <t>テンポ</t>
    </rPh>
    <phoneticPr fontId="4"/>
  </si>
  <si>
    <t>法人名（全角）</t>
    <rPh sb="0" eb="3">
      <t>ホウジンメイ</t>
    </rPh>
    <rPh sb="4" eb="6">
      <t>ゼンカク</t>
    </rPh>
    <phoneticPr fontId="4"/>
  </si>
  <si>
    <t>支店名（全角）</t>
    <rPh sb="0" eb="3">
      <t>シテンメイ</t>
    </rPh>
    <rPh sb="4" eb="6">
      <t>ゼンカク</t>
    </rPh>
    <phoneticPr fontId="4"/>
  </si>
  <si>
    <t>氏名（全角）</t>
    <rPh sb="0" eb="2">
      <t>シメイ</t>
    </rPh>
    <rPh sb="3" eb="5">
      <t>ゼンカク</t>
    </rPh>
    <phoneticPr fontId="4"/>
  </si>
  <si>
    <t>都道府県（全角）</t>
    <rPh sb="0" eb="4">
      <t>トドウフケン</t>
    </rPh>
    <rPh sb="5" eb="7">
      <t>ゼンカク</t>
    </rPh>
    <phoneticPr fontId="4"/>
  </si>
  <si>
    <t>市区町村（全角）</t>
    <rPh sb="0" eb="4">
      <t>シクチョウソン</t>
    </rPh>
    <phoneticPr fontId="4"/>
  </si>
  <si>
    <t>丁目（全角）</t>
    <rPh sb="0" eb="2">
      <t>チョウメ</t>
    </rPh>
    <phoneticPr fontId="4"/>
  </si>
  <si>
    <t>番地（全角）</t>
    <rPh sb="0" eb="2">
      <t>バンチ</t>
    </rPh>
    <phoneticPr fontId="4"/>
  </si>
  <si>
    <t>方書（全角）</t>
    <rPh sb="0" eb="1">
      <t>カタ</t>
    </rPh>
    <rPh sb="1" eb="2">
      <t>カ</t>
    </rPh>
    <phoneticPr fontId="4"/>
  </si>
  <si>
    <t>都道府県　　Prefecture</t>
    <rPh sb="0" eb="4">
      <t>トドウフケン</t>
    </rPh>
    <phoneticPr fontId="4"/>
  </si>
  <si>
    <r>
      <rPr>
        <b/>
        <sz val="10"/>
        <color rgb="FFFF0000"/>
        <rFont val="Meiryo UI"/>
        <family val="3"/>
        <charset val="128"/>
      </rPr>
      <t>外国人の方</t>
    </r>
    <r>
      <rPr>
        <b/>
        <sz val="10"/>
        <color indexed="8"/>
        <rFont val="Meiryo UI"/>
        <family val="3"/>
        <charset val="128"/>
      </rPr>
      <t>の方又は</t>
    </r>
    <r>
      <rPr>
        <b/>
        <sz val="10"/>
        <color rgb="FFFF0000"/>
        <rFont val="Meiryo UI"/>
        <family val="3"/>
        <charset val="128"/>
      </rPr>
      <t>口座名義がローマ字</t>
    </r>
    <r>
      <rPr>
        <b/>
        <sz val="10"/>
        <color indexed="8"/>
        <rFont val="Meiryo UI"/>
        <family val="3"/>
        <charset val="128"/>
      </rPr>
      <t>の方</t>
    </r>
    <r>
      <rPr>
        <sz val="10"/>
        <color indexed="8"/>
        <rFont val="Meiryo UI"/>
        <family val="3"/>
        <charset val="128"/>
      </rPr>
      <t>は、右の2つの事項を満たしていることを☑チェックをしてから提出してください</t>
    </r>
    <rPh sb="0" eb="2">
      <t>ガイコク</t>
    </rPh>
    <rPh sb="2" eb="3">
      <t>ジン</t>
    </rPh>
    <rPh sb="4" eb="5">
      <t>カタ</t>
    </rPh>
    <rPh sb="6" eb="7">
      <t>カタ</t>
    </rPh>
    <rPh sb="7" eb="8">
      <t>マタ</t>
    </rPh>
    <rPh sb="9" eb="13">
      <t>コウザメイギ</t>
    </rPh>
    <rPh sb="17" eb="18">
      <t>ジ</t>
    </rPh>
    <rPh sb="19" eb="20">
      <t>カタ</t>
    </rPh>
    <rPh sb="22" eb="23">
      <t>ミギ</t>
    </rPh>
    <rPh sb="27" eb="29">
      <t>ジコウ</t>
    </rPh>
    <rPh sb="30" eb="31">
      <t>ミ</t>
    </rPh>
    <rPh sb="49" eb="51">
      <t>テイシュツ</t>
    </rPh>
    <phoneticPr fontId="1"/>
  </si>
  <si>
    <r>
      <rPr>
        <b/>
        <sz val="10"/>
        <color rgb="FFFF0000"/>
        <rFont val="Meiryo UI"/>
        <family val="3"/>
        <charset val="128"/>
      </rPr>
      <t>ゆうちょ銀行</t>
    </r>
    <r>
      <rPr>
        <sz val="10"/>
        <color indexed="8"/>
        <rFont val="Meiryo UI"/>
        <family val="3"/>
        <charset val="128"/>
      </rPr>
      <t>の場合、右の事項を満たしていることを☑チェックしてから提出してください</t>
    </r>
    <rPh sb="4" eb="6">
      <t>ギンコウ</t>
    </rPh>
    <rPh sb="7" eb="9">
      <t>バアイ</t>
    </rPh>
    <rPh sb="10" eb="11">
      <t>ミギ</t>
    </rPh>
    <rPh sb="12" eb="14">
      <t>ジコウ</t>
    </rPh>
    <rPh sb="15" eb="16">
      <t>ミ</t>
    </rPh>
    <rPh sb="33" eb="35">
      <t>テイシュツ</t>
    </rPh>
    <phoneticPr fontId="1"/>
  </si>
  <si>
    <t>E-MAIL</t>
    <phoneticPr fontId="1"/>
  </si>
  <si>
    <t xml:space="preserve">      登　録　区　分</t>
    <rPh sb="6" eb="7">
      <t>ノボ</t>
    </rPh>
    <rPh sb="8" eb="9">
      <t>ロク</t>
    </rPh>
    <rPh sb="10" eb="11">
      <t>ク</t>
    </rPh>
    <rPh sb="12" eb="13">
      <t>ブン</t>
    </rPh>
    <phoneticPr fontId="1"/>
  </si>
  <si>
    <t>　　　身　分　区　分</t>
    <rPh sb="3" eb="4">
      <t>ミ</t>
    </rPh>
    <rPh sb="5" eb="6">
      <t>フン</t>
    </rPh>
    <rPh sb="7" eb="8">
      <t>ク</t>
    </rPh>
    <rPh sb="9" eb="10">
      <t>ブン</t>
    </rPh>
    <phoneticPr fontId="1"/>
  </si>
  <si>
    <t>　預金の種類</t>
    <rPh sb="1" eb="3">
      <t>ヨキン</t>
    </rPh>
    <rPh sb="4" eb="6">
      <t>シュルイ</t>
    </rPh>
    <phoneticPr fontId="1"/>
  </si>
  <si>
    <t>必須項目</t>
    <rPh sb="0" eb="4">
      <t>ヒッスコウモク</t>
    </rPh>
    <phoneticPr fontId="4"/>
  </si>
  <si>
    <t>必須項目未入力↑</t>
    <rPh sb="0" eb="4">
      <t>ヒッスコウモク</t>
    </rPh>
    <rPh sb="4" eb="7">
      <t>ミニュウリョク</t>
    </rPh>
    <phoneticPr fontId="4"/>
  </si>
  <si>
    <t>必須項目未入力</t>
    <rPh sb="0" eb="7">
      <t>ヒッスコウモクミニュウリョク</t>
    </rPh>
    <phoneticPr fontId="4"/>
  </si>
  <si>
    <t>字数制限超過↑</t>
    <rPh sb="0" eb="2">
      <t>ジスウ</t>
    </rPh>
    <rPh sb="2" eb="4">
      <t>セイゲン</t>
    </rPh>
    <rPh sb="4" eb="6">
      <t>チョウカ</t>
    </rPh>
    <phoneticPr fontId="4"/>
  </si>
  <si>
    <t>新規/変更</t>
    <rPh sb="0" eb="2">
      <t>シンキ</t>
    </rPh>
    <rPh sb="3" eb="5">
      <t>ヘンコウ</t>
    </rPh>
    <phoneticPr fontId="1"/>
  </si>
  <si>
    <t>新規</t>
    <rPh sb="0" eb="2">
      <t>シンキ</t>
    </rPh>
    <phoneticPr fontId="1"/>
  </si>
  <si>
    <t>新規</t>
    <rPh sb="0" eb="2">
      <t>シンキ</t>
    </rPh>
    <phoneticPr fontId="4"/>
  </si>
  <si>
    <t>変更</t>
    <rPh sb="0" eb="2">
      <t>ヘンコウ</t>
    </rPh>
    <phoneticPr fontId="4"/>
  </si>
  <si>
    <t>債主名称</t>
    <rPh sb="0" eb="4">
      <t>サイシュメイショウ</t>
    </rPh>
    <phoneticPr fontId="4"/>
  </si>
  <si>
    <t>債主番号</t>
    <rPh sb="0" eb="4">
      <t>サイシュバンゴウ</t>
    </rPh>
    <phoneticPr fontId="4"/>
  </si>
  <si>
    <t>必須</t>
  </si>
  <si>
    <t>字数制限超過</t>
    <rPh sb="0" eb="2">
      <t>ジスウ</t>
    </rPh>
    <rPh sb="2" eb="4">
      <t>セイゲン</t>
    </rPh>
    <rPh sb="4" eb="6">
      <t>チョウカ</t>
    </rPh>
    <phoneticPr fontId="4"/>
  </si>
  <si>
    <t>必須項目入力判定</t>
    <rPh sb="0" eb="4">
      <t>ヒッスコウモク</t>
    </rPh>
    <rPh sb="4" eb="6">
      <t>ニュウリョク</t>
    </rPh>
    <rPh sb="6" eb="8">
      <t>ハンテイ</t>
    </rPh>
    <phoneticPr fontId="4"/>
  </si>
  <si>
    <t>変更</t>
    <rPh sb="0" eb="2">
      <t>ヘンコウ</t>
    </rPh>
    <phoneticPr fontId="4"/>
  </si>
  <si>
    <t>エラー有無判定</t>
    <rPh sb="3" eb="5">
      <t>ウム</t>
    </rPh>
    <rPh sb="5" eb="7">
      <t>ハンテイ</t>
    </rPh>
    <phoneticPr fontId="4"/>
  </si>
  <si>
    <t>相手方番号（新規）</t>
    <rPh sb="0" eb="5">
      <t>アイテガタバンゴウ</t>
    </rPh>
    <rPh sb="6" eb="8">
      <t>シンキ</t>
    </rPh>
    <phoneticPr fontId="4"/>
  </si>
  <si>
    <t>相手方番号（変更）</t>
    <rPh sb="0" eb="5">
      <t>アイテガタバンゴウ</t>
    </rPh>
    <rPh sb="6" eb="8">
      <t>ヘンコウ</t>
    </rPh>
    <phoneticPr fontId="4"/>
  </si>
  <si>
    <t>既存番号確認</t>
    <rPh sb="0" eb="4">
      <t>キゾンバンゴウ</t>
    </rPh>
    <rPh sb="4" eb="6">
      <t>カクニン</t>
    </rPh>
    <phoneticPr fontId="4"/>
  </si>
  <si>
    <t>相手方番号（受領代理人）</t>
    <rPh sb="0" eb="5">
      <t>アイテガタバンゴウ</t>
    </rPh>
    <rPh sb="6" eb="11">
      <t>ジュリョウダイリニン</t>
    </rPh>
    <phoneticPr fontId="4"/>
  </si>
  <si>
    <t>相手方種別（新規・変更）</t>
    <rPh sb="0" eb="3">
      <t>アイテガタ</t>
    </rPh>
    <rPh sb="3" eb="5">
      <t>シュベツ</t>
    </rPh>
    <rPh sb="6" eb="8">
      <t>シンキ</t>
    </rPh>
    <rPh sb="9" eb="11">
      <t>ヘンコウ</t>
    </rPh>
    <phoneticPr fontId="4"/>
  </si>
  <si>
    <t>相手方種別（受領代理）</t>
    <rPh sb="0" eb="3">
      <t>アイテガタ</t>
    </rPh>
    <rPh sb="3" eb="5">
      <t>シュベツ</t>
    </rPh>
    <rPh sb="6" eb="10">
      <t>ジュリョウダイリ</t>
    </rPh>
    <phoneticPr fontId="4"/>
  </si>
  <si>
    <t>相手方特定区分（新規・変更）</t>
    <rPh sb="0" eb="3">
      <t>アイテガタ</t>
    </rPh>
    <rPh sb="3" eb="7">
      <t>トクテイクブン</t>
    </rPh>
    <rPh sb="8" eb="10">
      <t>シンキ</t>
    </rPh>
    <rPh sb="11" eb="13">
      <t>ヘンコウ</t>
    </rPh>
    <phoneticPr fontId="4"/>
  </si>
  <si>
    <t>相手方特定区分（受領代理）</t>
    <rPh sb="0" eb="3">
      <t>アイテガタ</t>
    </rPh>
    <rPh sb="3" eb="7">
      <t>トクテイクブン</t>
    </rPh>
    <rPh sb="8" eb="12">
      <t>ジュリョウダイリ</t>
    </rPh>
    <phoneticPr fontId="4"/>
  </si>
  <si>
    <t>新規・変更</t>
    <rPh sb="0" eb="2">
      <t>シンキ</t>
    </rPh>
    <rPh sb="3" eb="5">
      <t>ヘンコウ</t>
    </rPh>
    <phoneticPr fontId="4"/>
  </si>
  <si>
    <t>相手方特定区分</t>
    <phoneticPr fontId="4"/>
  </si>
  <si>
    <t>相手方種別</t>
    <rPh sb="0" eb="5">
      <t>アイテガタシュベツ</t>
    </rPh>
    <phoneticPr fontId="4"/>
  </si>
  <si>
    <t>1：一般</t>
    <phoneticPr fontId="1"/>
  </si>
  <si>
    <t>2：職員（※修正のみ）</t>
    <phoneticPr fontId="4"/>
  </si>
  <si>
    <t>月</t>
    <phoneticPr fontId="1"/>
  </si>
  <si>
    <t>郵便番号から住所確認↓</t>
    <rPh sb="0" eb="4">
      <t>ユウビンバンゴウ</t>
    </rPh>
    <rPh sb="6" eb="8">
      <t>ジュウショ</t>
    </rPh>
    <rPh sb="8" eb="10">
      <t>カクニン</t>
    </rPh>
    <phoneticPr fontId="4"/>
  </si>
  <si>
    <t>外国人の場合に利用↓</t>
    <rPh sb="0" eb="3">
      <t>ガイコクジン</t>
    </rPh>
    <rPh sb="4" eb="6">
      <t>バアイ</t>
    </rPh>
    <rPh sb="7" eb="9">
      <t>リヨウ</t>
    </rPh>
    <phoneticPr fontId="4"/>
  </si>
  <si>
    <t>みずほ銀行／Mizuho Bank</t>
    <rPh sb="3" eb="5">
      <t>ギンコウ</t>
    </rPh>
    <phoneticPr fontId="4"/>
  </si>
  <si>
    <t>三菱ＵＦＪ銀行／MUFG Bank</t>
    <rPh sb="5" eb="7">
      <t>ギンコウ</t>
    </rPh>
    <phoneticPr fontId="4"/>
  </si>
  <si>
    <t>三井住友銀行／Sumitomo-Mitsui Bank</t>
    <rPh sb="4" eb="6">
      <t>ギンコウ</t>
    </rPh>
    <phoneticPr fontId="4"/>
  </si>
  <si>
    <t>旧学籍番号</t>
    <rPh sb="0" eb="1">
      <t>キュウ</t>
    </rPh>
    <rPh sb="1" eb="5">
      <t>ガクセキバンゴウ</t>
    </rPh>
    <phoneticPr fontId="4"/>
  </si>
  <si>
    <t>コードから銀行・支店確認↓</t>
    <rPh sb="5" eb="7">
      <t>ギンコウ</t>
    </rPh>
    <rPh sb="8" eb="10">
      <t>シテン</t>
    </rPh>
    <rPh sb="10" eb="12">
      <t>カクニン</t>
    </rPh>
    <phoneticPr fontId="4"/>
  </si>
  <si>
    <t>ーーーーーーーーーーーーーーーーーーーーーーーーーーーーーーーーーーーーーーーーーーーーーーーー</t>
    <phoneticPr fontId="4"/>
  </si>
  <si>
    <t>※以下は債主登録担当者が使用します。編集しないでください。</t>
    <rPh sb="1" eb="3">
      <t>イカ</t>
    </rPh>
    <rPh sb="4" eb="11">
      <t>サイシュトウロクタントウシャ</t>
    </rPh>
    <rPh sb="12" eb="14">
      <t>シヨウ</t>
    </rPh>
    <rPh sb="18" eb="20">
      <t>ヘンシュウ</t>
    </rPh>
    <phoneticPr fontId="4"/>
  </si>
  <si>
    <t>補助機能</t>
    <rPh sb="0" eb="2">
      <t>ホジョ</t>
    </rPh>
    <rPh sb="2" eb="4">
      <t>キノウ</t>
    </rPh>
    <phoneticPr fontId="4"/>
  </si>
  <si>
    <t>ー</t>
    <phoneticPr fontId="4"/>
  </si>
  <si>
    <t>必須</t>
    <phoneticPr fontId="4"/>
  </si>
  <si>
    <t>旧学籍番号（停止）</t>
    <rPh sb="0" eb="1">
      <t>キュウ</t>
    </rPh>
    <rPh sb="1" eb="5">
      <t>ガクセキバンゴウ</t>
    </rPh>
    <rPh sb="6" eb="8">
      <t>テイシ</t>
    </rPh>
    <phoneticPr fontId="4"/>
  </si>
  <si>
    <t>以下をテンプレートに貼付</t>
    <rPh sb="0" eb="2">
      <t>イカ</t>
    </rPh>
    <rPh sb="10" eb="11">
      <t>ハ</t>
    </rPh>
    <rPh sb="11" eb="12">
      <t>ツ</t>
    </rPh>
    <phoneticPr fontId="4"/>
  </si>
  <si>
    <t>置換前</t>
    <rPh sb="0" eb="3">
      <t>チカンマエ</t>
    </rPh>
    <phoneticPr fontId="4"/>
  </si>
  <si>
    <t>置換後</t>
    <rPh sb="0" eb="3">
      <t>チカンゴ</t>
    </rPh>
    <phoneticPr fontId="4"/>
  </si>
  <si>
    <t>ｧ</t>
    <phoneticPr fontId="4"/>
  </si>
  <si>
    <t>ｨ</t>
    <phoneticPr fontId="4"/>
  </si>
  <si>
    <t>ｩ</t>
    <phoneticPr fontId="4"/>
  </si>
  <si>
    <t>ｪ</t>
    <phoneticPr fontId="4"/>
  </si>
  <si>
    <t>ｫ</t>
    <phoneticPr fontId="4"/>
  </si>
  <si>
    <t>ｭ</t>
    <phoneticPr fontId="4"/>
  </si>
  <si>
    <t>ｮ</t>
    <phoneticPr fontId="4"/>
  </si>
  <si>
    <t>ｰ</t>
    <phoneticPr fontId="4"/>
  </si>
  <si>
    <t>-</t>
    <phoneticPr fontId="4"/>
  </si>
  <si>
    <t>ｱ</t>
    <phoneticPr fontId="4"/>
  </si>
  <si>
    <t>ｲ</t>
    <phoneticPr fontId="4"/>
  </si>
  <si>
    <t>ｳ</t>
    <phoneticPr fontId="4"/>
  </si>
  <si>
    <t>ｴ</t>
    <phoneticPr fontId="4"/>
  </si>
  <si>
    <t>ｵ</t>
    <phoneticPr fontId="4"/>
  </si>
  <si>
    <t>ﾔ</t>
    <phoneticPr fontId="4"/>
  </si>
  <si>
    <t>ﾕ</t>
    <phoneticPr fontId="4"/>
  </si>
  <si>
    <t>ﾖ</t>
    <phoneticPr fontId="4"/>
  </si>
  <si>
    <t>行数</t>
    <rPh sb="0" eb="2">
      <t>ギョウスウ</t>
    </rPh>
    <phoneticPr fontId="4"/>
  </si>
  <si>
    <t>前につなげる文字列</t>
    <rPh sb="0" eb="1">
      <t>マエ</t>
    </rPh>
    <rPh sb="6" eb="9">
      <t>モジレツ</t>
    </rPh>
    <phoneticPr fontId="4"/>
  </si>
  <si>
    <t>後ろにつなげる文字列</t>
    <rPh sb="0" eb="1">
      <t>ウシ</t>
    </rPh>
    <rPh sb="7" eb="10">
      <t>モジレツ</t>
    </rPh>
    <phoneticPr fontId="4"/>
  </si>
  <si>
    <t>数式</t>
    <rPh sb="0" eb="2">
      <t>スウシキ</t>
    </rPh>
    <phoneticPr fontId="4"/>
  </si>
  <si>
    <t>SUBSTITUTE（</t>
    <phoneticPr fontId="4"/>
  </si>
  <si>
    <t>ｬ</t>
    <phoneticPr fontId="4"/>
  </si>
  <si>
    <t>口座名義の文字置換（貼付用シートのD31で利用）</t>
    <rPh sb="0" eb="4">
      <t>コウザメイギ</t>
    </rPh>
    <rPh sb="5" eb="7">
      <t>モジ</t>
    </rPh>
    <rPh sb="7" eb="9">
      <t>チカン</t>
    </rPh>
    <rPh sb="10" eb="11">
      <t>ハ</t>
    </rPh>
    <rPh sb="11" eb="12">
      <t>ツ</t>
    </rPh>
    <rPh sb="12" eb="13">
      <t>ヨウ</t>
    </rPh>
    <rPh sb="21" eb="23">
      <t>リヨウ</t>
    </rPh>
    <phoneticPr fontId="4"/>
  </si>
  <si>
    <t>貼付用シートC31　置換後</t>
    <rPh sb="0" eb="1">
      <t>ハ</t>
    </rPh>
    <rPh sb="1" eb="2">
      <t>ツ</t>
    </rPh>
    <rPh sb="2" eb="3">
      <t>ヨウ</t>
    </rPh>
    <rPh sb="10" eb="12">
      <t>チカン</t>
    </rPh>
    <rPh sb="12" eb="13">
      <t>ゴ</t>
    </rPh>
    <phoneticPr fontId="4"/>
  </si>
  <si>
    <t>https://excelkamiwaza.com/substitute.html</t>
    <phoneticPr fontId="4"/>
  </si>
  <si>
    <r>
      <t xml:space="preserve">債主登録担当者　編集欄
</t>
    </r>
    <r>
      <rPr>
        <b/>
        <sz val="10"/>
        <color rgb="FFFF0000"/>
        <rFont val="Meiryo UI"/>
        <family val="3"/>
        <charset val="128"/>
      </rPr>
      <t>（編集時はリストから選択,または値貼付して、直接修正してください）</t>
    </r>
    <rPh sb="0" eb="2">
      <t>サイシュ</t>
    </rPh>
    <rPh sb="2" eb="4">
      <t>トウロク</t>
    </rPh>
    <rPh sb="4" eb="6">
      <t>タントウ</t>
    </rPh>
    <rPh sb="6" eb="7">
      <t>シャ</t>
    </rPh>
    <rPh sb="8" eb="10">
      <t>ヘンシュウ</t>
    </rPh>
    <rPh sb="10" eb="11">
      <t>ラン</t>
    </rPh>
    <rPh sb="13" eb="15">
      <t>ヘンシュウ</t>
    </rPh>
    <rPh sb="15" eb="16">
      <t>ジ</t>
    </rPh>
    <rPh sb="16" eb="17">
      <t>シュウジ</t>
    </rPh>
    <rPh sb="22" eb="24">
      <t>センタク</t>
    </rPh>
    <rPh sb="28" eb="29">
      <t>アタイ</t>
    </rPh>
    <rPh sb="29" eb="30">
      <t>ハ</t>
    </rPh>
    <rPh sb="30" eb="31">
      <t>ツキ</t>
    </rPh>
    <rPh sb="34" eb="36">
      <t>チョクセツ</t>
    </rPh>
    <rPh sb="36" eb="38">
      <t>シュウセイ</t>
    </rPh>
    <phoneticPr fontId="4"/>
  </si>
  <si>
    <t>東京都</t>
    <rPh sb="0" eb="3">
      <t>トウキョウト</t>
    </rPh>
    <phoneticPr fontId="4"/>
  </si>
  <si>
    <t>目黒区</t>
    <rPh sb="0" eb="3">
      <t>メグロク</t>
    </rPh>
    <phoneticPr fontId="4"/>
  </si>
  <si>
    <t>・提出するファイルの名称は以下の通りとしてください。／The file name should be as follows.</t>
    <rPh sb="1" eb="3">
      <t>テイシュツ</t>
    </rPh>
    <rPh sb="10" eb="12">
      <t>メイショウ</t>
    </rPh>
    <rPh sb="13" eb="15">
      <t>イカ</t>
    </rPh>
    <rPh sb="16" eb="17">
      <t>トオ</t>
    </rPh>
    <phoneticPr fontId="1"/>
  </si>
  <si>
    <t>・振込依頼書はExcelのまま提出してください。（PDFにはしないでください。）</t>
    <rPh sb="1" eb="3">
      <t>フリコミ</t>
    </rPh>
    <rPh sb="3" eb="6">
      <t>イライショ</t>
    </rPh>
    <rPh sb="15" eb="17">
      <t>テイシュツ</t>
    </rPh>
    <phoneticPr fontId="1"/>
  </si>
  <si>
    <t>【提出フォーム／Submission Form】</t>
    <rPh sb="1" eb="3">
      <t>テイシュツ</t>
    </rPh>
    <phoneticPr fontId="1"/>
  </si>
  <si>
    <t>工学院○○系○○コース</t>
    <rPh sb="0" eb="3">
      <t>コウガクイン</t>
    </rPh>
    <rPh sb="5" eb="6">
      <t>ケイ</t>
    </rPh>
    <phoneticPr fontId="4"/>
  </si>
  <si>
    <t>Kanagawa</t>
    <phoneticPr fontId="4"/>
  </si>
  <si>
    <t>Yokohama-shi, Midori-ku</t>
    <phoneticPr fontId="4"/>
  </si>
  <si>
    <t>J2-3</t>
    <phoneticPr fontId="4"/>
  </si>
  <si>
    <t>Nagatsuta-cho4259</t>
    <phoneticPr fontId="4"/>
  </si>
  <si>
    <t>ー</t>
    <phoneticPr fontId="1"/>
  </si>
  <si>
    <t xml:space="preserve">  連絡先</t>
    <rPh sb="2" eb="3">
      <t>レン</t>
    </rPh>
    <rPh sb="3" eb="4">
      <t>ラク</t>
    </rPh>
    <rPh sb="4" eb="5">
      <t>サキ</t>
    </rPh>
    <phoneticPr fontId="1"/>
  </si>
  <si>
    <t>振込先</t>
    <phoneticPr fontId="1"/>
  </si>
  <si>
    <t>ｯ</t>
    <phoneticPr fontId="4"/>
  </si>
  <si>
    <t>ﾂ</t>
    <phoneticPr fontId="4"/>
  </si>
  <si>
    <t>アルファベット判別</t>
    <rPh sb="7" eb="9">
      <t>ハンベツ</t>
    </rPh>
    <phoneticPr fontId="4"/>
  </si>
  <si>
    <t>氏名（全角、大文字）→</t>
    <rPh sb="0" eb="2">
      <t>シメイ</t>
    </rPh>
    <rPh sb="3" eb="4">
      <t>ゼン</t>
    </rPh>
    <rPh sb="4" eb="5">
      <t>カク</t>
    </rPh>
    <rPh sb="6" eb="9">
      <t>オオモジ</t>
    </rPh>
    <phoneticPr fontId="4"/>
  </si>
  <si>
    <t>受領代理人判定→</t>
    <rPh sb="0" eb="5">
      <t>ジュリョウダイリニン</t>
    </rPh>
    <rPh sb="5" eb="7">
      <t>ハンテイ</t>
    </rPh>
    <phoneticPr fontId="4"/>
  </si>
  <si>
    <t>氏名（受領代理人、アルファベットが含まれる場合にフリガナ付加）</t>
    <rPh sb="0" eb="2">
      <t>シメイ</t>
    </rPh>
    <rPh sb="3" eb="8">
      <t>ジュリョウダイリニン</t>
    </rPh>
    <rPh sb="17" eb="18">
      <t>フク</t>
    </rPh>
    <rPh sb="21" eb="23">
      <t>バアイ</t>
    </rPh>
    <rPh sb="28" eb="30">
      <t>フカ</t>
    </rPh>
    <phoneticPr fontId="4"/>
  </si>
  <si>
    <t>本・支店/Branch</t>
    <rPh sb="0" eb="1">
      <t>ホン</t>
    </rPh>
    <rPh sb="2" eb="4">
      <t>シテン</t>
    </rPh>
    <phoneticPr fontId="1"/>
  </si>
  <si>
    <t>出張所/Sub Branch</t>
    <rPh sb="0" eb="3">
      <t>シュッチョウジョ</t>
    </rPh>
    <phoneticPr fontId="1"/>
  </si>
  <si>
    <t>検索用カナ（半角）</t>
    <rPh sb="0" eb="3">
      <t>ケンサクヨウ</t>
    </rPh>
    <rPh sb="6" eb="8">
      <t>ハンカク</t>
    </rPh>
    <phoneticPr fontId="4"/>
  </si>
  <si>
    <t>略称（全角）</t>
    <rPh sb="0" eb="2">
      <t>リャクショウ</t>
    </rPh>
    <rPh sb="3" eb="5">
      <t>ゼンカク</t>
    </rPh>
    <phoneticPr fontId="4"/>
  </si>
  <si>
    <t>生年月日（半角、文字列）</t>
    <rPh sb="0" eb="4">
      <t>セイネンガッピ</t>
    </rPh>
    <rPh sb="5" eb="7">
      <t>ハンカク</t>
    </rPh>
    <rPh sb="8" eb="11">
      <t>モジレツ</t>
    </rPh>
    <phoneticPr fontId="4"/>
  </si>
  <si>
    <t>相手方番号(半角)</t>
    <rPh sb="0" eb="3">
      <t>アイテガタ</t>
    </rPh>
    <rPh sb="3" eb="5">
      <t>バンゴウ</t>
    </rPh>
    <rPh sb="6" eb="8">
      <t>ハンカク</t>
    </rPh>
    <phoneticPr fontId="4"/>
  </si>
  <si>
    <t>○字数制限超過チェック</t>
    <rPh sb="1" eb="7">
      <t>ジスウセイゲンチョウカ</t>
    </rPh>
    <phoneticPr fontId="1"/>
  </si>
  <si>
    <t>○必須項目未入力チェック</t>
    <rPh sb="1" eb="3">
      <t>ヒッス</t>
    </rPh>
    <rPh sb="3" eb="5">
      <t>コウモク</t>
    </rPh>
    <rPh sb="5" eb="6">
      <t>ミ</t>
    </rPh>
    <rPh sb="6" eb="8">
      <t>ニュウリョク</t>
    </rPh>
    <phoneticPr fontId="1"/>
  </si>
  <si>
    <t>○異なる文字種（半角・全角）が含まれるかチェック</t>
    <rPh sb="1" eb="2">
      <t>コト</t>
    </rPh>
    <rPh sb="4" eb="7">
      <t>モジシュ</t>
    </rPh>
    <rPh sb="8" eb="10">
      <t>ハンカク</t>
    </rPh>
    <rPh sb="11" eb="13">
      <t>ゼンカク</t>
    </rPh>
    <rPh sb="15" eb="16">
      <t>フク</t>
    </rPh>
    <phoneticPr fontId="1"/>
  </si>
  <si>
    <t>文字種条件
（全角・半角）</t>
    <rPh sb="0" eb="3">
      <t>モジシュ</t>
    </rPh>
    <rPh sb="3" eb="5">
      <t>ジョウケン</t>
    </rPh>
    <rPh sb="7" eb="9">
      <t>ゼンカク</t>
    </rPh>
    <rPh sb="10" eb="12">
      <t>ハンカク</t>
    </rPh>
    <phoneticPr fontId="1"/>
  </si>
  <si>
    <t>全角文字数</t>
    <rPh sb="0" eb="5">
      <t>ゼンカクモジスウ</t>
    </rPh>
    <phoneticPr fontId="1"/>
  </si>
  <si>
    <t>半角文字数</t>
    <rPh sb="0" eb="5">
      <t>ハンカクモジスウ</t>
    </rPh>
    <phoneticPr fontId="1"/>
  </si>
  <si>
    <t>文字種判定</t>
    <rPh sb="0" eb="3">
      <t>モジシュ</t>
    </rPh>
    <rPh sb="3" eb="5">
      <t>ハンテイ</t>
    </rPh>
    <phoneticPr fontId="1"/>
  </si>
  <si>
    <t>半角</t>
    <rPh sb="0" eb="2">
      <t>ハンカク</t>
    </rPh>
    <phoneticPr fontId="4"/>
  </si>
  <si>
    <t>全角</t>
    <rPh sb="0" eb="2">
      <t>ゼンカク</t>
    </rPh>
    <phoneticPr fontId="4"/>
  </si>
  <si>
    <t>口座名義（半角）</t>
    <rPh sb="0" eb="4">
      <t>コウザメイギ</t>
    </rPh>
    <rPh sb="5" eb="7">
      <t>ハンカク</t>
    </rPh>
    <phoneticPr fontId="4"/>
  </si>
  <si>
    <t>異なる文字種が含まれる↑</t>
    <rPh sb="0" eb="1">
      <t>コト</t>
    </rPh>
    <rPh sb="3" eb="6">
      <t>モジシュ</t>
    </rPh>
    <rPh sb="7" eb="8">
      <t>フク</t>
    </rPh>
    <phoneticPr fontId="1"/>
  </si>
  <si>
    <t>異なる文字種</t>
    <rPh sb="0" eb="1">
      <t>コト</t>
    </rPh>
    <rPh sb="3" eb="6">
      <t>モジシュ</t>
    </rPh>
    <phoneticPr fontId="4"/>
  </si>
  <si>
    <t>郵便番号（半角）</t>
    <rPh sb="0" eb="2">
      <t>ユウビン</t>
    </rPh>
    <rPh sb="2" eb="4">
      <t>バンゴウ</t>
    </rPh>
    <rPh sb="5" eb="7">
      <t>ハンカク</t>
    </rPh>
    <phoneticPr fontId="4"/>
  </si>
  <si>
    <t>②IPK項目</t>
    <rPh sb="4" eb="6">
      <t>コウモク</t>
    </rPh>
    <phoneticPr fontId="4"/>
  </si>
  <si>
    <t>SUBSTITUTE(ASC(貼付用シート!C41),AB5,AC5)</t>
    <phoneticPr fontId="4"/>
  </si>
  <si>
    <r>
      <t>口座番号</t>
    </r>
    <r>
      <rPr>
        <b/>
        <sz val="9"/>
        <color theme="1"/>
        <rFont val="Meiryo UI"/>
        <family val="3"/>
        <charset val="128"/>
      </rPr>
      <t>(7桁）</t>
    </r>
    <rPh sb="0" eb="2">
      <t>コウザ</t>
    </rPh>
    <rPh sb="2" eb="4">
      <t>バンゴウ</t>
    </rPh>
    <rPh sb="6" eb="7">
      <t>ケタ</t>
    </rPh>
    <phoneticPr fontId="1"/>
  </si>
  <si>
    <t>1：普通</t>
    <rPh sb="2" eb="4">
      <t>フツウ</t>
    </rPh>
    <phoneticPr fontId="1"/>
  </si>
  <si>
    <t>2：当座</t>
    <rPh sb="2" eb="4">
      <t>トウザ</t>
    </rPh>
    <phoneticPr fontId="1"/>
  </si>
  <si>
    <r>
      <t>　　 上記口座は「非居住者用預金」ではありません（下記※参照）
　　 通帳見開き、Webのスクリーンショット等の口座名義（カナ／ローマ字）が確認できる資料を添付しました
　　</t>
    </r>
    <r>
      <rPr>
        <b/>
        <sz val="8"/>
        <color rgb="FFFF0000"/>
        <rFont val="Meiryo UI"/>
        <family val="3"/>
        <charset val="128"/>
      </rPr>
      <t>※キャッシュカードの券面に記載されているローマ字の名義は、振込に使用するカナの口座名義と異なる場合があります。</t>
    </r>
    <rPh sb="3" eb="5">
      <t>ジョウキ</t>
    </rPh>
    <rPh sb="5" eb="7">
      <t>コウザ</t>
    </rPh>
    <rPh sb="9" eb="13">
      <t>ヒキョジュウシャ</t>
    </rPh>
    <rPh sb="13" eb="14">
      <t>ヨウ</t>
    </rPh>
    <rPh sb="14" eb="16">
      <t>ヨキン</t>
    </rPh>
    <rPh sb="25" eb="27">
      <t>カキ</t>
    </rPh>
    <rPh sb="28" eb="30">
      <t>サンショウ</t>
    </rPh>
    <rPh sb="35" eb="37">
      <t>ツウチョウ</t>
    </rPh>
    <rPh sb="37" eb="39">
      <t>ミヒラ</t>
    </rPh>
    <rPh sb="54" eb="55">
      <t>トウ</t>
    </rPh>
    <rPh sb="56" eb="58">
      <t>コウザ</t>
    </rPh>
    <rPh sb="58" eb="60">
      <t>メイギ</t>
    </rPh>
    <rPh sb="61" eb="63">
      <t>カクニン</t>
    </rPh>
    <rPh sb="65" eb="67">
      <t>シリョウ</t>
    </rPh>
    <rPh sb="68" eb="70">
      <t>テンプ</t>
    </rPh>
    <rPh sb="87" eb="88">
      <t>ウツ</t>
    </rPh>
    <rPh sb="89" eb="91">
      <t>フカ</t>
    </rPh>
    <rPh sb="97" eb="99">
      <t>ケンメン</t>
    </rPh>
    <rPh sb="100" eb="102">
      <t>キサイ</t>
    </rPh>
    <rPh sb="110" eb="111">
      <t>ジ</t>
    </rPh>
    <rPh sb="116" eb="118">
      <t>フリコミ</t>
    </rPh>
    <rPh sb="119" eb="121">
      <t>シヨウ</t>
    </rPh>
    <rPh sb="126" eb="130">
      <t>コウザメイギ</t>
    </rPh>
    <rPh sb="131" eb="132">
      <t>コト</t>
    </rPh>
    <rPh sb="134" eb="136">
      <t>バアイ</t>
    </rPh>
    <phoneticPr fontId="1"/>
  </si>
  <si>
    <r>
      <t xml:space="preserve">研究室等担当者連絡先
</t>
    </r>
    <r>
      <rPr>
        <b/>
        <sz val="8"/>
        <color indexed="8"/>
        <rFont val="Meiryo UI"/>
        <family val="3"/>
        <charset val="128"/>
      </rPr>
      <t xml:space="preserve">（内容確認のために連絡させていただく場合があります)
</t>
    </r>
    <rPh sb="0" eb="3">
      <t>ケンキュウシツ</t>
    </rPh>
    <rPh sb="3" eb="4">
      <t>トウ</t>
    </rPh>
    <rPh sb="4" eb="7">
      <t>タントウシャ</t>
    </rPh>
    <rPh sb="7" eb="9">
      <t>レンラク</t>
    </rPh>
    <rPh sb="9" eb="10">
      <t>サキ</t>
    </rPh>
    <rPh sb="12" eb="14">
      <t>ナイヨウ</t>
    </rPh>
    <rPh sb="14" eb="16">
      <t>カクニン</t>
    </rPh>
    <rPh sb="20" eb="22">
      <t>レンラク</t>
    </rPh>
    <rPh sb="29" eb="31">
      <t>バアイ</t>
    </rPh>
    <phoneticPr fontId="1"/>
  </si>
  <si>
    <t>　／Please submit this file in Excel format. (Do not convert to PDF)</t>
    <phoneticPr fontId="1"/>
  </si>
  <si>
    <t>・　金融機関コード検索／Bank code serch</t>
    <phoneticPr fontId="1"/>
  </si>
  <si>
    <t>・郵便番号から住所確認↓</t>
    <rPh sb="1" eb="5">
      <t>ユウビンバンゴウ</t>
    </rPh>
    <rPh sb="7" eb="9">
      <t>ジュウショ</t>
    </rPh>
    <rPh sb="9" eb="11">
      <t>カクニン</t>
    </rPh>
    <phoneticPr fontId="1"/>
  </si>
  <si>
    <t>金融機関</t>
    <rPh sb="0" eb="2">
      <t>キンユウ</t>
    </rPh>
    <rPh sb="2" eb="4">
      <t>キカン</t>
    </rPh>
    <phoneticPr fontId="1"/>
  </si>
  <si>
    <t>支店</t>
    <rPh sb="0" eb="2">
      <t>シテン</t>
    </rPh>
    <phoneticPr fontId="1"/>
  </si>
  <si>
    <t>チェック判定</t>
    <rPh sb="4" eb="6">
      <t>ハンテイ</t>
    </rPh>
    <phoneticPr fontId="4"/>
  </si>
  <si>
    <t>入力してください</t>
    <rPh sb="0" eb="2">
      <t>ニュウリョク</t>
    </rPh>
    <phoneticPr fontId="4"/>
  </si>
  <si>
    <t>銀行コード自動記入</t>
    <rPh sb="0" eb="2">
      <t>ギンコウ</t>
    </rPh>
    <rPh sb="5" eb="9">
      <t>ジドウキニュウ</t>
    </rPh>
    <phoneticPr fontId="4"/>
  </si>
  <si>
    <t>TRUE合計</t>
    <rPh sb="4" eb="6">
      <t>ゴウケイ</t>
    </rPh>
    <phoneticPr fontId="4"/>
  </si>
  <si>
    <t>FALSE合計</t>
    <rPh sb="5" eb="7">
      <t>ゴウケイ</t>
    </rPh>
    <phoneticPr fontId="4"/>
  </si>
  <si>
    <t>名称</t>
    <rPh sb="0" eb="2">
      <t>メイショウ</t>
    </rPh>
    <phoneticPr fontId="4"/>
  </si>
  <si>
    <t>コード</t>
    <phoneticPr fontId="4"/>
  </si>
  <si>
    <t>ゆうちょ銀行／Japan Post BANK</t>
    <rPh sb="4" eb="6">
      <t>ギンコウ</t>
    </rPh>
    <phoneticPr fontId="1"/>
  </si>
  <si>
    <t>リスト以外の金融機関判定</t>
    <rPh sb="3" eb="5">
      <t>イガイ</t>
    </rPh>
    <rPh sb="6" eb="10">
      <t>キンユウキカン</t>
    </rPh>
    <rPh sb="10" eb="12">
      <t>ハンテイ</t>
    </rPh>
    <phoneticPr fontId="4"/>
  </si>
  <si>
    <t>銀行が複数選択されています</t>
    <rPh sb="0" eb="2">
      <t>ギンコウ</t>
    </rPh>
    <rPh sb="3" eb="5">
      <t>フクスウ</t>
    </rPh>
    <rPh sb="5" eb="7">
      <t>センタク</t>
    </rPh>
    <phoneticPr fontId="4"/>
  </si>
  <si>
    <t>○参考／Reference</t>
    <rPh sb="1" eb="3">
      <t>サンコウ</t>
    </rPh>
    <phoneticPr fontId="1"/>
  </si>
  <si>
    <t>メモ</t>
    <phoneticPr fontId="4"/>
  </si>
  <si>
    <r>
      <t xml:space="preserve">  口座名義 </t>
    </r>
    <r>
      <rPr>
        <b/>
        <sz val="10"/>
        <color indexed="8"/>
        <rFont val="Meiryo UI"/>
        <family val="3"/>
        <charset val="128"/>
      </rPr>
      <t xml:space="preserve">（カナ・ローマ字）
</t>
    </r>
    <rPh sb="2" eb="4">
      <t>コウザ</t>
    </rPh>
    <rPh sb="4" eb="6">
      <t>メイギ</t>
    </rPh>
    <rPh sb="14" eb="15">
      <t>ジ</t>
    </rPh>
    <phoneticPr fontId="1"/>
  </si>
  <si>
    <r>
      <t>左記リスト以外の銀行は以下に直接記入してください。/</t>
    </r>
    <r>
      <rPr>
        <b/>
        <sz val="6"/>
        <color theme="1"/>
        <rFont val="Meiryo UI"/>
        <family val="3"/>
        <charset val="128"/>
      </rPr>
      <t>If your bank is not listed, please enter the name of your bank in the cell below.</t>
    </r>
    <rPh sb="0" eb="2">
      <t>サキ</t>
    </rPh>
    <rPh sb="5" eb="7">
      <t>イガイ</t>
    </rPh>
    <rPh sb="8" eb="10">
      <t>ギンコウ</t>
    </rPh>
    <rPh sb="11" eb="13">
      <t>イカ</t>
    </rPh>
    <rPh sb="14" eb="18">
      <t>チョクセツキニュウ</t>
    </rPh>
    <phoneticPr fontId="1"/>
  </si>
  <si>
    <t>※ゆうちょ銀行の場合、支店コード・口座番号は通帳の青丸で囲った箇所の情報を入力してください。
For Japan Post Bank, please enter the branch code and account number in the area circled in blue on the bankbook.</t>
    <rPh sb="5" eb="7">
      <t>ギンコウ</t>
    </rPh>
    <rPh sb="8" eb="10">
      <t>バアイ</t>
    </rPh>
    <rPh sb="11" eb="13">
      <t>シテン</t>
    </rPh>
    <rPh sb="17" eb="21">
      <t>コウザバンゴウ</t>
    </rPh>
    <rPh sb="22" eb="24">
      <t>ツウチョウ</t>
    </rPh>
    <rPh sb="25" eb="26">
      <t>アオ</t>
    </rPh>
    <rPh sb="26" eb="27">
      <t>マル</t>
    </rPh>
    <rPh sb="28" eb="29">
      <t>カコ</t>
    </rPh>
    <rPh sb="31" eb="33">
      <t>カショ</t>
    </rPh>
    <rPh sb="34" eb="36">
      <t>ジョウホウ</t>
    </rPh>
    <rPh sb="37" eb="39">
      <t>ニュウリョク</t>
    </rPh>
    <phoneticPr fontId="1"/>
  </si>
  <si>
    <t>・　コードから名称確認↓/Verify the name based on the entered code.(Only Japanese)</t>
    <rPh sb="7" eb="9">
      <t>メイショウ</t>
    </rPh>
    <rPh sb="9" eb="11">
      <t>カクニン</t>
    </rPh>
    <phoneticPr fontId="1"/>
  </si>
  <si>
    <t>市区町村　　 City/Ward</t>
    <rPh sb="0" eb="4">
      <t>シクチョウソン</t>
    </rPh>
    <phoneticPr fontId="4"/>
  </si>
  <si>
    <t>町域、番地　　Street address</t>
    <rPh sb="0" eb="2">
      <t>チョウイキ</t>
    </rPh>
    <rPh sb="3" eb="5">
      <t>バンチ</t>
    </rPh>
    <phoneticPr fontId="4"/>
  </si>
  <si>
    <t>建物名等　　Building name</t>
    <rPh sb="0" eb="3">
      <t>タテモノメイ</t>
    </rPh>
    <rPh sb="3" eb="4">
      <t>トウ</t>
    </rPh>
    <phoneticPr fontId="4"/>
  </si>
  <si>
    <t>152</t>
    <phoneticPr fontId="4"/>
  </si>
  <si>
    <t>8550</t>
    <phoneticPr fontId="4"/>
  </si>
  <si>
    <t>大岡山2-12-1</t>
    <rPh sb="0" eb="3">
      <t>オオオカヤマ</t>
    </rPh>
    <phoneticPr fontId="4"/>
  </si>
  <si>
    <t>百年記念館401</t>
    <phoneticPr fontId="4"/>
  </si>
  <si>
    <t>24M12345</t>
  </si>
  <si>
    <t>090-1234-5678</t>
  </si>
  <si>
    <t>19B12345</t>
  </si>
  <si>
    <t xml:space="preserve">School of ○○, Department of ○○, </t>
  </si>
  <si>
    <t>ｼﾞｮﾝｽﾐｽ</t>
  </si>
  <si>
    <t>John Smith</t>
  </si>
  <si>
    <t>226</t>
    <phoneticPr fontId="4"/>
  </si>
  <si>
    <t>8501</t>
    <phoneticPr fontId="4"/>
  </si>
  <si>
    <t>ジョン　スミス</t>
    <phoneticPr fontId="4"/>
  </si>
  <si>
    <t>日付（YYYY/MM/DD）：</t>
    <rPh sb="0" eb="2">
      <t>ヒヅケ</t>
    </rPh>
    <phoneticPr fontId="1"/>
  </si>
  <si>
    <t>国立大学法人　　東京科学大学　　　殿</t>
    <rPh sb="0" eb="2">
      <t>コクリツ</t>
    </rPh>
    <rPh sb="2" eb="4">
      <t>ダイガク</t>
    </rPh>
    <rPh sb="4" eb="6">
      <t>ホウジン</t>
    </rPh>
    <rPh sb="8" eb="14">
      <t>トウキョウカガクダイガク</t>
    </rPh>
    <rPh sb="17" eb="18">
      <t>ドノ</t>
    </rPh>
    <phoneticPr fontId="1"/>
  </si>
  <si>
    <t>東京科学大学より支払いを受ける旅費・謝金・立替払戻金等は、下記口座へ振り込んでください。</t>
    <rPh sb="0" eb="2">
      <t>トウキョウ</t>
    </rPh>
    <rPh sb="2" eb="6">
      <t>カガクダイガク</t>
    </rPh>
    <rPh sb="8" eb="10">
      <t>シハラ</t>
    </rPh>
    <rPh sb="12" eb="13">
      <t>ウ</t>
    </rPh>
    <rPh sb="15" eb="17">
      <t>リョヒ</t>
    </rPh>
    <rPh sb="18" eb="20">
      <t>シャキン</t>
    </rPh>
    <rPh sb="21" eb="23">
      <t>タテカエ</t>
    </rPh>
    <rPh sb="23" eb="24">
      <t>ハラ</t>
    </rPh>
    <rPh sb="24" eb="25">
      <t>モド</t>
    </rPh>
    <rPh sb="25" eb="26">
      <t>キン</t>
    </rPh>
    <rPh sb="26" eb="27">
      <t>トウ</t>
    </rPh>
    <rPh sb="29" eb="31">
      <t>カキ</t>
    </rPh>
    <rPh sb="31" eb="33">
      <t>コウザ</t>
    </rPh>
    <rPh sb="34" eb="35">
      <t>フ</t>
    </rPh>
    <rPh sb="36" eb="37">
      <t>コ</t>
    </rPh>
    <phoneticPr fontId="1"/>
  </si>
  <si>
    <t>　提出日（8桁）_氏名_書類名／Date_Name_Document name.xlsx</t>
    <rPh sb="1" eb="4">
      <t>テイシュツビ</t>
    </rPh>
    <rPh sb="6" eb="7">
      <t>ケタ</t>
    </rPh>
    <rPh sb="9" eb="11">
      <t>シメイ</t>
    </rPh>
    <rPh sb="12" eb="14">
      <t>ショルイ</t>
    </rPh>
    <rPh sb="14" eb="15">
      <t>メイ</t>
    </rPh>
    <phoneticPr fontId="1"/>
  </si>
  <si>
    <t>　e.g)　20241001_東科太郎_振込依頼書.xlsx</t>
    <rPh sb="15" eb="16">
      <t>ヒガシ</t>
    </rPh>
    <rPh sb="16" eb="17">
      <t>カ</t>
    </rPh>
    <rPh sb="17" eb="19">
      <t>タロウ</t>
    </rPh>
    <rPh sb="20" eb="25">
      <t>フリコミイライショ</t>
    </rPh>
    <phoneticPr fontId="1"/>
  </si>
  <si>
    <t>東科　太郎</t>
    <rPh sb="0" eb="1">
      <t>ヒガシ</t>
    </rPh>
    <rPh sb="1" eb="2">
      <t>カ</t>
    </rPh>
    <rPh sb="3" eb="5">
      <t>タロウ</t>
    </rPh>
    <phoneticPr fontId="4"/>
  </si>
  <si>
    <t>ﾄｳｶﾀﾛｳ</t>
    <phoneticPr fontId="4"/>
  </si>
  <si>
    <t>3:東京科学大学の学生／Student of ScienceTokyo</t>
    <rPh sb="2" eb="4">
      <t>トウキョウ</t>
    </rPh>
    <rPh sb="4" eb="6">
      <t>カガク</t>
    </rPh>
    <rPh sb="6" eb="8">
      <t>ダイガク</t>
    </rPh>
    <rPh sb="9" eb="11">
      <t>ガクセイ</t>
    </rPh>
    <phoneticPr fontId="1"/>
  </si>
  <si>
    <t>トウカ　タロウ</t>
    <phoneticPr fontId="4"/>
  </si>
  <si>
    <t>ver20241001</t>
    <phoneticPr fontId="1"/>
  </si>
  <si>
    <t>4:学外者／Non-Science Tokyo</t>
    <rPh sb="2" eb="5">
      <t>ガクガイシャ</t>
    </rPh>
    <phoneticPr fontId="4"/>
  </si>
  <si>
    <t>　　 通帳見開きの店名・預金種目・口座番号が確認できる箇所を添付します</t>
    <rPh sb="3" eb="5">
      <t>ツウチョウ</t>
    </rPh>
    <rPh sb="5" eb="7">
      <t>ミヒラ</t>
    </rPh>
    <rPh sb="9" eb="11">
      <t>テンメイ</t>
    </rPh>
    <rPh sb="12" eb="14">
      <t>ヨキン</t>
    </rPh>
    <rPh sb="14" eb="16">
      <t>シュモク</t>
    </rPh>
    <rPh sb="17" eb="19">
      <t>コウザ</t>
    </rPh>
    <rPh sb="19" eb="21">
      <t>バンゴウ</t>
    </rPh>
    <rPh sb="22" eb="24">
      <t>カクニン</t>
    </rPh>
    <rPh sb="27" eb="29">
      <t>カショ</t>
    </rPh>
    <rPh sb="30" eb="32">
      <t>テンプ</t>
    </rPh>
    <phoneticPr fontId="1"/>
  </si>
  <si>
    <r>
      <t>　　 上記口座は「非居住者用預金」ではありません（下記※参照）
　　 通帳見開き、Webのスクリーンショット等の口座名義（カナ／ローマ字）が確認できる資料を添付します
　　</t>
    </r>
    <r>
      <rPr>
        <b/>
        <sz val="8"/>
        <color rgb="FFFF0000"/>
        <rFont val="Meiryo UI"/>
        <family val="3"/>
        <charset val="128"/>
      </rPr>
      <t>※キャッシュカードの券面に記載されているローマ字の名義は、振込に使用するカナの口座名義と異なる場合があります。</t>
    </r>
    <rPh sb="3" eb="5">
      <t>ジョウキ</t>
    </rPh>
    <rPh sb="5" eb="7">
      <t>コウザ</t>
    </rPh>
    <rPh sb="9" eb="13">
      <t>ヒキョジュウシャ</t>
    </rPh>
    <rPh sb="13" eb="14">
      <t>ヨウ</t>
    </rPh>
    <rPh sb="14" eb="16">
      <t>ヨキン</t>
    </rPh>
    <rPh sb="25" eb="27">
      <t>カキ</t>
    </rPh>
    <rPh sb="28" eb="30">
      <t>サンショウ</t>
    </rPh>
    <rPh sb="35" eb="37">
      <t>ツウチョウ</t>
    </rPh>
    <rPh sb="37" eb="39">
      <t>ミヒラ</t>
    </rPh>
    <rPh sb="54" eb="55">
      <t>トウ</t>
    </rPh>
    <rPh sb="56" eb="58">
      <t>コウザ</t>
    </rPh>
    <rPh sb="58" eb="60">
      <t>メイギ</t>
    </rPh>
    <rPh sb="61" eb="63">
      <t>カクニン</t>
    </rPh>
    <rPh sb="65" eb="67">
      <t>シリョウ</t>
    </rPh>
    <rPh sb="68" eb="70">
      <t>テンプ</t>
    </rPh>
    <rPh sb="85" eb="86">
      <t>ウツ</t>
    </rPh>
    <rPh sb="87" eb="89">
      <t>フカ</t>
    </rPh>
    <rPh sb="95" eb="97">
      <t>ケンメン</t>
    </rPh>
    <rPh sb="98" eb="100">
      <t>キサイ</t>
    </rPh>
    <rPh sb="108" eb="109">
      <t>ジ</t>
    </rPh>
    <rPh sb="114" eb="116">
      <t>フリコミ</t>
    </rPh>
    <rPh sb="117" eb="119">
      <t>シヨウ</t>
    </rPh>
    <rPh sb="124" eb="128">
      <t>コウザメイギ</t>
    </rPh>
    <rPh sb="129" eb="130">
      <t>コト</t>
    </rPh>
    <rPh sb="132" eb="134">
      <t>バアイ</t>
    </rPh>
    <phoneticPr fontId="1"/>
  </si>
  <si>
    <t>〈 個人情報の保護について 〉 Use of Personal Information
　　ご記入いただいた個人情報は東京工業大学からの支払い業務にのみ利用しそれ以外の目的では利用いたしません。
     Personal information provided in this form will only be used for processing payments from Science Tokyo.</t>
    <rPh sb="2" eb="4">
      <t>コジン</t>
    </rPh>
    <rPh sb="4" eb="6">
      <t>ジョウホウ</t>
    </rPh>
    <rPh sb="7" eb="9">
      <t>ホゴ</t>
    </rPh>
    <rPh sb="47" eb="49">
      <t>キニュウ</t>
    </rPh>
    <rPh sb="54" eb="56">
      <t>コジン</t>
    </rPh>
    <rPh sb="56" eb="58">
      <t>ジョウホウ</t>
    </rPh>
    <rPh sb="59" eb="61">
      <t>トウキョウ</t>
    </rPh>
    <rPh sb="61" eb="63">
      <t>コウギョウ</t>
    </rPh>
    <rPh sb="63" eb="65">
      <t>ダイガク</t>
    </rPh>
    <rPh sb="68" eb="70">
      <t>シハラ</t>
    </rPh>
    <rPh sb="71" eb="73">
      <t>ギョウム</t>
    </rPh>
    <rPh sb="76" eb="78">
      <t>リヨウ</t>
    </rPh>
    <rPh sb="81" eb="83">
      <t>イガイ</t>
    </rPh>
    <rPh sb="84" eb="86">
      <t>モクテキ</t>
    </rPh>
    <rPh sb="88" eb="90">
      <t>リヨウ</t>
    </rPh>
    <phoneticPr fontId="1"/>
  </si>
  <si>
    <t>4:住所等変更／Change of Address, etc</t>
    <rPh sb="2" eb="4">
      <t>ジュウショ</t>
    </rPh>
    <rPh sb="4" eb="5">
      <t>トウ</t>
    </rPh>
    <rPh sb="5" eb="7">
      <t>ヘンコウ</t>
    </rPh>
    <phoneticPr fontId="4"/>
  </si>
  <si>
    <t>〈 個人情報の保護について 〉 Use of Personal Information
　　ご記入いただいた個人情報は東京科学大学からの支払い業務にのみ利用しそれ以外の目的では利用いたしません。
     Personal information provided in this form will only be used for processing payments from Science Tokyo.</t>
    <rPh sb="2" eb="4">
      <t>コジン</t>
    </rPh>
    <rPh sb="4" eb="6">
      <t>ジョウホウ</t>
    </rPh>
    <rPh sb="7" eb="9">
      <t>ホゴ</t>
    </rPh>
    <rPh sb="47" eb="49">
      <t>キニュウ</t>
    </rPh>
    <rPh sb="54" eb="56">
      <t>コジン</t>
    </rPh>
    <rPh sb="56" eb="58">
      <t>ジョウホウ</t>
    </rPh>
    <rPh sb="59" eb="61">
      <t>トウキョウ</t>
    </rPh>
    <rPh sb="61" eb="63">
      <t>カガク</t>
    </rPh>
    <rPh sb="63" eb="65">
      <t>ダイガク</t>
    </rPh>
    <rPh sb="68" eb="70">
      <t>シハラ</t>
    </rPh>
    <rPh sb="71" eb="73">
      <t>ギョウム</t>
    </rPh>
    <rPh sb="76" eb="78">
      <t>リヨウ</t>
    </rPh>
    <rPh sb="81" eb="83">
      <t>イガイ</t>
    </rPh>
    <rPh sb="84" eb="86">
      <t>モクテキ</t>
    </rPh>
    <rPh sb="88" eb="90">
      <t>リヨウ</t>
    </rPh>
    <phoneticPr fontId="1"/>
  </si>
  <si>
    <t>3:東京科学大学の学生／Student of Science Tokyo</t>
    <rPh sb="2" eb="4">
      <t>トウキョウ</t>
    </rPh>
    <rPh sb="4" eb="6">
      <t>カガク</t>
    </rPh>
    <rPh sb="6" eb="8">
      <t>ダイガク</t>
    </rPh>
    <rPh sb="9" eb="11">
      <t>ガクセイ</t>
    </rPh>
    <phoneticPr fontId="1"/>
  </si>
  <si>
    <t>https://science-tokyo.app.box.com/f/c518bcec45ff45c3aeafc27995240629</t>
    <phoneticPr fontId="1"/>
  </si>
  <si>
    <t>一九八</t>
    <rPh sb="0" eb="3">
      <t>198</t>
    </rPh>
    <phoneticPr fontId="4"/>
  </si>
  <si>
    <t>198</t>
    <phoneticPr fontId="4"/>
  </si>
  <si>
    <t>0123456</t>
    <phoneticPr fontId="4"/>
  </si>
  <si>
    <t>ver20241003</t>
    <phoneticPr fontId="1"/>
  </si>
  <si>
    <t>総合研究院化学生命科学研究所</t>
    <rPh sb="0" eb="2">
      <t>ソウゴウ</t>
    </rPh>
    <rPh sb="2" eb="5">
      <t>ケンキュウイン</t>
    </rPh>
    <rPh sb="5" eb="14">
      <t>カガクセイメイカガクケンキュウショ</t>
    </rPh>
    <phoneticPr fontId="1"/>
  </si>
  <si>
    <t>管優子</t>
    <rPh sb="0" eb="1">
      <t>カン</t>
    </rPh>
    <rPh sb="1" eb="3">
      <t>ユウコ</t>
    </rPh>
    <phoneticPr fontId="1"/>
  </si>
  <si>
    <t>kan.y.9b60@m.isct.ac.jp</t>
    <phoneticPr fontId="1"/>
  </si>
  <si>
    <t>R1-32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</si>
</sst>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 ;[Red]\-0\ "/>
  </numFmts>
  <fonts count="65">
    <font>
      <sz val="11"/>
      <color theme="1"/>
      <name val="ＭＳ Ｐゴシック"/>
      <family val="3"/>
      <charset val="128"/>
      <scheme val="minor"/>
    </font>
    <font>
      <sz val="6"/>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3"/>
      <charset val="128"/>
      <scheme val="minor"/>
    </font>
    <font>
      <sz val="11"/>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u/>
      <sz val="9.35"/>
      <color indexed="12"/>
      <name val="ＭＳ Ｐゴシック"/>
      <family val="3"/>
      <charset val="128"/>
    </font>
    <font>
      <sz val="11"/>
      <name val="ＭＳ ゴシック"/>
      <family val="3"/>
      <charset val="128"/>
    </font>
    <font>
      <sz val="12"/>
      <name val="ＭＳ ゴシック"/>
      <family val="3"/>
      <charset val="128"/>
    </font>
    <font>
      <sz val="18"/>
      <color theme="1"/>
      <name val="Meiryo UI"/>
      <family val="3"/>
      <charset val="128"/>
    </font>
    <font>
      <sz val="11"/>
      <color theme="1"/>
      <name val="Meiryo UI"/>
      <family val="3"/>
      <charset val="128"/>
    </font>
    <font>
      <b/>
      <sz val="12"/>
      <color theme="1"/>
      <name val="Meiryo UI"/>
      <family val="3"/>
      <charset val="128"/>
    </font>
    <font>
      <sz val="12"/>
      <color theme="1"/>
      <name val="Meiryo UI"/>
      <family val="3"/>
      <charset val="128"/>
    </font>
    <font>
      <sz val="10"/>
      <color theme="1"/>
      <name val="Meiryo UI"/>
      <family val="3"/>
      <charset val="128"/>
    </font>
    <font>
      <b/>
      <sz val="11"/>
      <color theme="1"/>
      <name val="Meiryo UI"/>
      <family val="3"/>
      <charset val="128"/>
    </font>
    <font>
      <b/>
      <sz val="8"/>
      <color indexed="8"/>
      <name val="Meiryo UI"/>
      <family val="3"/>
      <charset val="128"/>
    </font>
    <font>
      <b/>
      <sz val="8"/>
      <color theme="1"/>
      <name val="Meiryo UI"/>
      <family val="3"/>
      <charset val="128"/>
    </font>
    <font>
      <b/>
      <sz val="11"/>
      <color indexed="8"/>
      <name val="Meiryo UI"/>
      <family val="3"/>
      <charset val="128"/>
    </font>
    <font>
      <b/>
      <sz val="10"/>
      <color indexed="8"/>
      <name val="Meiryo UI"/>
      <family val="3"/>
      <charset val="128"/>
    </font>
    <font>
      <b/>
      <sz val="10"/>
      <color theme="1"/>
      <name val="Meiryo UI"/>
      <family val="3"/>
      <charset val="128"/>
    </font>
    <font>
      <sz val="10"/>
      <color indexed="8"/>
      <name val="Meiryo UI"/>
      <family val="3"/>
      <charset val="128"/>
    </font>
    <font>
      <sz val="11"/>
      <name val="Meiryo UI"/>
      <family val="3"/>
      <charset val="128"/>
    </font>
    <font>
      <sz val="9"/>
      <color theme="1"/>
      <name val="Meiryo UI"/>
      <family val="3"/>
      <charset val="128"/>
    </font>
    <font>
      <sz val="8"/>
      <color theme="1"/>
      <name val="Meiryo UI"/>
      <family val="3"/>
      <charset val="128"/>
    </font>
    <font>
      <sz val="10"/>
      <name val="Meiryo UI"/>
      <family val="3"/>
      <charset val="128"/>
    </font>
    <font>
      <b/>
      <sz val="11"/>
      <name val="Meiryo UI"/>
      <family val="3"/>
      <charset val="128"/>
    </font>
    <font>
      <b/>
      <sz val="11"/>
      <color rgb="FFFF0000"/>
      <name val="Meiryo UI"/>
      <family val="3"/>
      <charset val="128"/>
    </font>
    <font>
      <b/>
      <sz val="11"/>
      <color rgb="FF3366FF"/>
      <name val="Meiryo UI"/>
      <family val="3"/>
      <charset val="128"/>
    </font>
    <font>
      <sz val="9"/>
      <name val="Meiryo UI"/>
      <family val="3"/>
      <charset val="128"/>
    </font>
    <font>
      <u/>
      <sz val="11"/>
      <color indexed="12"/>
      <name val="Meiryo UI"/>
      <family val="3"/>
      <charset val="128"/>
    </font>
    <font>
      <b/>
      <sz val="16"/>
      <color theme="1"/>
      <name val="Meiryo UI"/>
      <family val="3"/>
      <charset val="128"/>
    </font>
    <font>
      <b/>
      <sz val="14"/>
      <color theme="1"/>
      <name val="Meiryo UI"/>
      <family val="3"/>
      <charset val="128"/>
    </font>
    <font>
      <b/>
      <sz val="10"/>
      <name val="Meiryo UI"/>
      <family val="3"/>
      <charset val="128"/>
    </font>
    <font>
      <b/>
      <u/>
      <sz val="9.35"/>
      <color indexed="12"/>
      <name val="Meiryo UI"/>
      <family val="3"/>
      <charset val="128"/>
    </font>
    <font>
      <b/>
      <sz val="10"/>
      <color rgb="FFFF0000"/>
      <name val="Meiryo UI"/>
      <family val="3"/>
      <charset val="128"/>
    </font>
    <font>
      <b/>
      <sz val="16"/>
      <color rgb="FFFF0000"/>
      <name val="Meiryo UI"/>
      <family val="3"/>
      <charset val="128"/>
    </font>
    <font>
      <sz val="9"/>
      <color indexed="81"/>
      <name val="MS P ゴシック"/>
      <family val="3"/>
      <charset val="128"/>
    </font>
    <font>
      <b/>
      <sz val="9"/>
      <color indexed="81"/>
      <name val="MS P ゴシック"/>
      <family val="3"/>
      <charset val="128"/>
    </font>
    <font>
      <b/>
      <sz val="8"/>
      <color rgb="FFFF0000"/>
      <name val="Meiryo UI"/>
      <family val="3"/>
      <charset val="128"/>
    </font>
    <font>
      <u/>
      <sz val="10"/>
      <color indexed="12"/>
      <name val="Meiryo UI"/>
      <family val="3"/>
      <charset val="128"/>
    </font>
    <font>
      <sz val="12"/>
      <name val="Meiryo UI"/>
      <family val="3"/>
      <charset val="128"/>
    </font>
    <font>
      <sz val="16"/>
      <color rgb="FFFF0000"/>
      <name val="Meiryo UI"/>
      <family val="3"/>
      <charset val="128"/>
    </font>
    <font>
      <b/>
      <sz val="16"/>
      <name val="Meiryo UI"/>
      <family val="3"/>
      <charset val="128"/>
    </font>
    <font>
      <sz val="12"/>
      <color indexed="10"/>
      <name val="MS P ゴシック"/>
      <family val="3"/>
      <charset val="128"/>
    </font>
    <font>
      <sz val="14"/>
      <color theme="1"/>
      <name val="Meiryo UI"/>
      <family val="3"/>
      <charset val="128"/>
    </font>
    <font>
      <sz val="11"/>
      <color rgb="FF08131A"/>
      <name val="Meiryo UI"/>
      <family val="3"/>
      <charset val="128"/>
    </font>
    <font>
      <b/>
      <sz val="12"/>
      <name val="Meiryo UI"/>
      <family val="3"/>
      <charset val="128"/>
    </font>
    <font>
      <b/>
      <sz val="12"/>
      <color rgb="FFFF0000"/>
      <name val="Meiryo UI"/>
      <family val="3"/>
      <charset val="128"/>
    </font>
    <font>
      <b/>
      <sz val="10"/>
      <color theme="1"/>
      <name val="ＭＳ Ｐゴシック"/>
      <family val="3"/>
      <charset val="128"/>
      <scheme val="minor"/>
    </font>
    <font>
      <b/>
      <sz val="9"/>
      <color theme="1"/>
      <name val="Meiryo UI"/>
      <family val="3"/>
      <charset val="128"/>
    </font>
    <font>
      <b/>
      <sz val="14"/>
      <color rgb="FFFF0000"/>
      <name val="Meiryo UI"/>
      <family val="3"/>
      <charset val="128"/>
    </font>
    <font>
      <sz val="12"/>
      <color rgb="FFFF0000"/>
      <name val="Meiryo UI"/>
      <family val="3"/>
      <charset val="128"/>
    </font>
    <font>
      <b/>
      <sz val="18"/>
      <color rgb="FFFF0000"/>
      <name val="Meiryo UI"/>
      <family val="3"/>
      <charset val="128"/>
    </font>
    <font>
      <b/>
      <sz val="18"/>
      <color theme="1"/>
      <name val="Meiryo UI"/>
      <family val="3"/>
      <charset val="128"/>
    </font>
    <font>
      <sz val="11"/>
      <color theme="1"/>
      <name val="ＭＳ Ｐゴシック"/>
      <family val="3"/>
      <charset val="128"/>
      <scheme val="minor"/>
    </font>
    <font>
      <sz val="12"/>
      <color theme="1"/>
      <name val="ＭＳ ゴシック"/>
      <family val="3"/>
      <charset val="128"/>
    </font>
    <font>
      <sz val="10"/>
      <color rgb="FF7030A0"/>
      <name val="Meiryo UI"/>
      <family val="3"/>
      <charset val="128"/>
    </font>
    <font>
      <sz val="11"/>
      <color rgb="FF7030A0"/>
      <name val="Meiryo UI"/>
      <family val="3"/>
      <charset val="128"/>
    </font>
    <font>
      <b/>
      <sz val="12"/>
      <name val="ＭＳ ゴシック"/>
      <family val="3"/>
      <charset val="128"/>
    </font>
    <font>
      <sz val="11"/>
      <color rgb="FF000000"/>
      <name val="ＭＳ Ｐゴシック"/>
      <family val="3"/>
      <charset val="128"/>
    </font>
    <font>
      <b/>
      <sz val="6"/>
      <color theme="1"/>
      <name val="Meiryo UI"/>
      <family val="3"/>
      <charset val="128"/>
    </font>
    <font>
      <b/>
      <sz val="7"/>
      <color theme="1"/>
      <name val="Meiryo UI"/>
      <family val="3"/>
      <charset val="128"/>
    </font>
    <font>
      <u/>
      <sz val="12"/>
      <color indexed="12"/>
      <name val="Meiryo UI"/>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CCFFFF"/>
        <bgColor indexed="64"/>
      </patternFill>
    </fill>
    <fill>
      <patternFill patternType="solid">
        <fgColor rgb="FF66FF9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79998168889431442"/>
        <bgColor indexed="64"/>
      </patternFill>
    </fill>
  </fills>
  <borders count="91">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dashed">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top style="medium">
        <color rgb="FFFF0000"/>
      </top>
      <bottom/>
      <diagonal/>
    </border>
    <border>
      <left/>
      <right/>
      <top/>
      <bottom style="medium">
        <color rgb="FFFF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s>
  <cellStyleXfs count="4">
    <xf numFmtId="0" fontId="0" fillId="0" borderId="0">
      <alignment vertical="center"/>
    </xf>
    <xf numFmtId="0" fontId="5" fillId="0" borderId="0">
      <alignment vertical="center"/>
    </xf>
    <xf numFmtId="0" fontId="8" fillId="0" borderId="0" applyNumberFormat="0" applyFill="0" applyBorder="0" applyAlignment="0" applyProtection="0">
      <alignment vertical="top"/>
      <protection locked="0"/>
    </xf>
    <xf numFmtId="0" fontId="56" fillId="0" borderId="0">
      <alignment vertical="center"/>
    </xf>
  </cellStyleXfs>
  <cellXfs count="528">
    <xf numFmtId="0" fontId="0" fillId="0" borderId="0" xfId="0">
      <alignment vertical="center"/>
    </xf>
    <xf numFmtId="0" fontId="2" fillId="0" borderId="0" xfId="0" applyFont="1" applyProtection="1">
      <alignment vertical="center"/>
      <protection locked="0"/>
    </xf>
    <xf numFmtId="0" fontId="9" fillId="7" borderId="16" xfId="1" applyFont="1" applyFill="1" applyBorder="1">
      <alignment vertical="center"/>
    </xf>
    <xf numFmtId="0" fontId="9" fillId="5" borderId="16" xfId="1" applyFont="1" applyFill="1" applyBorder="1">
      <alignment vertical="center"/>
    </xf>
    <xf numFmtId="49" fontId="10" fillId="3" borderId="16" xfId="1" applyNumberFormat="1" applyFont="1" applyFill="1" applyBorder="1">
      <alignment vertical="center"/>
    </xf>
    <xf numFmtId="0" fontId="10" fillId="3" borderId="16" xfId="1" applyFont="1" applyFill="1" applyBorder="1" applyAlignment="1">
      <alignment vertical="center" wrapText="1"/>
    </xf>
    <xf numFmtId="0" fontId="12" fillId="0" borderId="0" xfId="0" applyFont="1" applyProtection="1">
      <alignment vertical="center"/>
      <protection locked="0"/>
    </xf>
    <xf numFmtId="0" fontId="12" fillId="0" borderId="0" xfId="0" applyFont="1" applyProtection="1">
      <alignment vertical="center"/>
    </xf>
    <xf numFmtId="14" fontId="13" fillId="0" borderId="0" xfId="0" applyNumberFormat="1" applyFont="1" applyAlignment="1" applyProtection="1">
      <alignment vertical="center"/>
      <protection locked="0"/>
    </xf>
    <xf numFmtId="0" fontId="15" fillId="0" borderId="0" xfId="0" applyFont="1" applyBorder="1" applyAlignment="1" applyProtection="1">
      <alignment horizontal="center" vertical="center" wrapText="1"/>
      <protection locked="0"/>
    </xf>
    <xf numFmtId="0" fontId="12" fillId="0" borderId="0" xfId="0" applyFont="1" applyBorder="1" applyProtection="1">
      <alignment vertical="center"/>
      <protection locked="0"/>
    </xf>
    <xf numFmtId="0" fontId="14" fillId="0" borderId="0" xfId="0" applyFont="1" applyBorder="1" applyProtection="1">
      <alignment vertical="center"/>
    </xf>
    <xf numFmtId="0" fontId="14" fillId="0" borderId="0" xfId="0" applyFont="1" applyProtection="1">
      <alignment vertical="center"/>
    </xf>
    <xf numFmtId="0" fontId="14" fillId="0" borderId="0" xfId="0" applyFont="1" applyProtection="1">
      <alignment vertical="center"/>
      <protection locked="0"/>
    </xf>
    <xf numFmtId="0" fontId="14" fillId="0" borderId="0" xfId="0" applyFont="1" applyBorder="1" applyAlignment="1" applyProtection="1">
      <alignment horizontal="center" vertical="center" wrapText="1"/>
    </xf>
    <xf numFmtId="0" fontId="14" fillId="0" borderId="0" xfId="0" applyFont="1" applyBorder="1" applyProtection="1">
      <alignment vertical="center"/>
      <protection locked="0"/>
    </xf>
    <xf numFmtId="14" fontId="12" fillId="0" borderId="0" xfId="0" applyNumberFormat="1" applyFont="1" applyProtection="1">
      <alignment vertical="center"/>
      <protection locked="0"/>
    </xf>
    <xf numFmtId="0" fontId="16" fillId="2" borderId="34" xfId="0" applyFont="1" applyFill="1" applyBorder="1" applyAlignment="1" applyProtection="1">
      <alignment vertical="top"/>
    </xf>
    <xf numFmtId="0" fontId="16" fillId="2" borderId="3" xfId="0" applyFont="1" applyFill="1" applyBorder="1" applyAlignment="1" applyProtection="1">
      <alignment vertical="top"/>
    </xf>
    <xf numFmtId="176" fontId="12" fillId="0" borderId="0" xfId="0" applyNumberFormat="1" applyFont="1" applyProtection="1">
      <alignment vertical="center"/>
      <protection locked="0"/>
    </xf>
    <xf numFmtId="0" fontId="12" fillId="0" borderId="0" xfId="0" applyFont="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24" fillId="0" borderId="0" xfId="0" applyFont="1" applyBorder="1" applyAlignment="1" applyProtection="1">
      <alignment vertical="center" wrapText="1"/>
    </xf>
    <xf numFmtId="0" fontId="24" fillId="0" borderId="0" xfId="0" applyFont="1" applyBorder="1" applyAlignment="1" applyProtection="1">
      <alignment vertical="center"/>
    </xf>
    <xf numFmtId="0" fontId="24" fillId="0" borderId="47" xfId="0" applyFont="1" applyBorder="1" applyAlignment="1" applyProtection="1">
      <alignment vertical="center" wrapText="1"/>
    </xf>
    <xf numFmtId="0" fontId="24" fillId="0" borderId="47" xfId="0" applyFont="1" applyBorder="1" applyAlignment="1" applyProtection="1">
      <alignment vertical="center"/>
    </xf>
    <xf numFmtId="0" fontId="12" fillId="0" borderId="0" xfId="0" applyFont="1">
      <alignment vertical="center"/>
    </xf>
    <xf numFmtId="0" fontId="26" fillId="0" borderId="0" xfId="0" applyFont="1" applyProtection="1">
      <alignment vertical="center"/>
    </xf>
    <xf numFmtId="0" fontId="27" fillId="5" borderId="19" xfId="0" applyFont="1" applyFill="1" applyBorder="1" applyAlignment="1" applyProtection="1">
      <alignment vertical="center"/>
    </xf>
    <xf numFmtId="0" fontId="27" fillId="5" borderId="49" xfId="0" applyFont="1" applyFill="1" applyBorder="1" applyAlignment="1" applyProtection="1">
      <alignment vertical="center"/>
    </xf>
    <xf numFmtId="0" fontId="27" fillId="5" borderId="16" xfId="0" applyFont="1" applyFill="1" applyBorder="1" applyAlignment="1" applyProtection="1">
      <alignment horizontal="center" vertical="center"/>
    </xf>
    <xf numFmtId="49" fontId="27" fillId="5" borderId="16" xfId="0" applyNumberFormat="1" applyFont="1" applyFill="1" applyBorder="1" applyAlignment="1" applyProtection="1">
      <alignment horizontal="center" vertical="center"/>
    </xf>
    <xf numFmtId="0" fontId="27" fillId="5" borderId="16" xfId="0" applyFont="1" applyFill="1" applyBorder="1" applyAlignment="1" applyProtection="1">
      <alignment horizontal="center" vertical="center" wrapText="1"/>
    </xf>
    <xf numFmtId="0" fontId="27" fillId="5" borderId="39"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27" fillId="5" borderId="39" xfId="0" applyFont="1" applyFill="1" applyBorder="1" applyAlignment="1" applyProtection="1">
      <alignment horizontal="center" vertical="center"/>
    </xf>
    <xf numFmtId="0" fontId="27" fillId="5" borderId="27" xfId="0" applyFont="1" applyFill="1" applyBorder="1" applyAlignment="1" applyProtection="1">
      <alignment horizontal="center" vertical="center"/>
    </xf>
    <xf numFmtId="49" fontId="27" fillId="5" borderId="39" xfId="0" applyNumberFormat="1" applyFont="1" applyFill="1" applyBorder="1" applyAlignment="1" applyProtection="1">
      <alignment horizontal="center" vertical="center" wrapText="1"/>
    </xf>
    <xf numFmtId="49" fontId="27" fillId="5" borderId="16" xfId="0" applyNumberFormat="1" applyFont="1" applyFill="1" applyBorder="1" applyAlignment="1" applyProtection="1">
      <alignment horizontal="center" vertical="center" wrapText="1"/>
    </xf>
    <xf numFmtId="0" fontId="27" fillId="5" borderId="27" xfId="0" applyFont="1" applyFill="1" applyBorder="1" applyAlignment="1" applyProtection="1">
      <alignment horizontal="center" vertical="center" wrapText="1"/>
    </xf>
    <xf numFmtId="0" fontId="30" fillId="5" borderId="16" xfId="0" applyFont="1" applyFill="1" applyBorder="1" applyAlignment="1" applyProtection="1">
      <alignment horizontal="center" vertical="center"/>
    </xf>
    <xf numFmtId="0" fontId="30" fillId="5" borderId="39" xfId="0" applyFont="1" applyFill="1" applyBorder="1" applyAlignment="1" applyProtection="1">
      <alignment horizontal="center" vertical="center"/>
    </xf>
    <xf numFmtId="0" fontId="30" fillId="5" borderId="36" xfId="0" applyFont="1" applyFill="1" applyBorder="1" applyAlignment="1" applyProtection="1">
      <alignment horizontal="center" vertical="center"/>
    </xf>
    <xf numFmtId="0" fontId="30" fillId="5" borderId="27" xfId="0" applyFont="1" applyFill="1" applyBorder="1" applyAlignment="1" applyProtection="1">
      <alignment horizontal="center" vertical="center"/>
    </xf>
    <xf numFmtId="0" fontId="23" fillId="6" borderId="24" xfId="0" applyFont="1" applyFill="1" applyBorder="1" applyAlignment="1" applyProtection="1">
      <alignment horizontal="center" vertical="center"/>
    </xf>
    <xf numFmtId="177" fontId="23" fillId="6" borderId="16" xfId="0" applyNumberFormat="1" applyFont="1" applyFill="1" applyBorder="1" applyAlignment="1" applyProtection="1">
      <alignment horizontal="left" vertical="center"/>
    </xf>
    <xf numFmtId="20" fontId="23" fillId="6" borderId="39" xfId="0" applyNumberFormat="1" applyFont="1" applyFill="1" applyBorder="1" applyAlignment="1" applyProtection="1">
      <alignment horizontal="left" vertical="center" wrapText="1"/>
    </xf>
    <xf numFmtId="0" fontId="23" fillId="6" borderId="16" xfId="0" applyFont="1" applyFill="1" applyBorder="1" applyAlignment="1" applyProtection="1">
      <alignment horizontal="left" vertical="center"/>
    </xf>
    <xf numFmtId="0" fontId="23" fillId="6" borderId="36" xfId="0" applyFont="1" applyFill="1" applyBorder="1" applyAlignment="1" applyProtection="1">
      <alignment horizontal="left" vertical="center"/>
    </xf>
    <xf numFmtId="177" fontId="23" fillId="6" borderId="39" xfId="0" quotePrefix="1" applyNumberFormat="1" applyFont="1" applyFill="1" applyBorder="1" applyAlignment="1" applyProtection="1">
      <alignment horizontal="left" vertical="center"/>
    </xf>
    <xf numFmtId="20" fontId="23" fillId="6" borderId="16" xfId="0" applyNumberFormat="1" applyFont="1" applyFill="1" applyBorder="1" applyAlignment="1" applyProtection="1">
      <alignment horizontal="left" vertical="center"/>
    </xf>
    <xf numFmtId="0" fontId="23" fillId="6" borderId="27" xfId="0" applyFont="1" applyFill="1" applyBorder="1" applyAlignment="1" applyProtection="1">
      <alignment horizontal="left" vertical="center"/>
    </xf>
    <xf numFmtId="177" fontId="23" fillId="6" borderId="39" xfId="0" applyNumberFormat="1" applyFont="1" applyFill="1" applyBorder="1" applyAlignment="1" applyProtection="1">
      <alignment horizontal="left" vertical="center"/>
    </xf>
    <xf numFmtId="49" fontId="23" fillId="6" borderId="16" xfId="0" applyNumberFormat="1" applyFont="1" applyFill="1" applyBorder="1" applyAlignment="1" applyProtection="1">
      <alignment horizontal="left" vertical="center"/>
    </xf>
    <xf numFmtId="0" fontId="31" fillId="6" borderId="16" xfId="2" applyFont="1" applyFill="1" applyBorder="1" applyAlignment="1" applyProtection="1">
      <alignment horizontal="left" vertical="center"/>
    </xf>
    <xf numFmtId="49" fontId="23" fillId="6" borderId="36" xfId="0" applyNumberFormat="1" applyFont="1" applyFill="1" applyBorder="1" applyAlignment="1" applyProtection="1">
      <alignment horizontal="left" vertical="center"/>
    </xf>
    <xf numFmtId="49" fontId="23" fillId="6" borderId="39" xfId="0" applyNumberFormat="1" applyFont="1" applyFill="1" applyBorder="1" applyAlignment="1" applyProtection="1">
      <alignment horizontal="left" vertical="center"/>
    </xf>
    <xf numFmtId="0" fontId="32" fillId="0" borderId="0" xfId="0" applyFont="1">
      <alignment vertical="center"/>
    </xf>
    <xf numFmtId="0" fontId="0" fillId="0" borderId="0" xfId="0" applyNumberFormat="1">
      <alignment vertical="center"/>
    </xf>
    <xf numFmtId="0" fontId="9" fillId="5" borderId="16" xfId="1" applyNumberFormat="1" applyFont="1" applyFill="1" applyBorder="1">
      <alignment vertical="center"/>
    </xf>
    <xf numFmtId="0" fontId="10" fillId="3" borderId="16" xfId="1" applyNumberFormat="1" applyFont="1" applyFill="1" applyBorder="1" applyAlignment="1">
      <alignment vertical="center" wrapText="1"/>
    </xf>
    <xf numFmtId="0" fontId="27" fillId="0" borderId="39" xfId="0" applyNumberFormat="1" applyFont="1" applyBorder="1" applyAlignment="1" applyProtection="1">
      <alignment horizontal="left" vertical="center" wrapText="1"/>
      <protection locked="0"/>
    </xf>
    <xf numFmtId="0" fontId="27" fillId="0" borderId="16" xfId="0" applyNumberFormat="1" applyFont="1" applyBorder="1" applyAlignment="1" applyProtection="1">
      <alignment horizontal="left" vertical="center" wrapText="1"/>
      <protection locked="0"/>
    </xf>
    <xf numFmtId="0" fontId="27" fillId="4" borderId="16" xfId="0" applyNumberFormat="1" applyFont="1" applyFill="1" applyBorder="1" applyAlignment="1" applyProtection="1">
      <alignment horizontal="left" vertical="center" wrapText="1"/>
      <protection locked="0"/>
    </xf>
    <xf numFmtId="0" fontId="27" fillId="0" borderId="27" xfId="0" applyNumberFormat="1" applyFont="1" applyBorder="1" applyAlignment="1" applyProtection="1">
      <alignment horizontal="left" vertical="center" wrapText="1"/>
      <protection locked="0"/>
    </xf>
    <xf numFmtId="0" fontId="27" fillId="4" borderId="39" xfId="0" applyNumberFormat="1" applyFont="1" applyFill="1" applyBorder="1" applyAlignment="1" applyProtection="1">
      <alignment horizontal="left" vertical="center" wrapText="1"/>
      <protection locked="0"/>
    </xf>
    <xf numFmtId="0" fontId="27" fillId="5" borderId="24" xfId="0" applyNumberFormat="1" applyFont="1" applyFill="1" applyBorder="1" applyProtection="1">
      <alignment vertical="center"/>
    </xf>
    <xf numFmtId="0" fontId="16" fillId="4" borderId="16" xfId="0" applyNumberFormat="1" applyFont="1" applyFill="1" applyBorder="1" applyAlignment="1" applyProtection="1">
      <alignment horizontal="left" vertical="center"/>
      <protection locked="0"/>
    </xf>
    <xf numFmtId="0" fontId="16" fillId="0" borderId="16" xfId="0" applyNumberFormat="1" applyFont="1" applyFill="1" applyBorder="1" applyAlignment="1" applyProtection="1">
      <alignment horizontal="left" vertical="center"/>
      <protection locked="0"/>
    </xf>
    <xf numFmtId="0" fontId="16" fillId="4" borderId="16" xfId="0" applyNumberFormat="1" applyFont="1" applyFill="1" applyBorder="1" applyAlignment="1" applyProtection="1">
      <alignment vertical="center"/>
      <protection locked="0"/>
    </xf>
    <xf numFmtId="0" fontId="27" fillId="4" borderId="36" xfId="0" applyNumberFormat="1" applyFont="1" applyFill="1" applyBorder="1" applyAlignment="1" applyProtection="1">
      <alignment horizontal="left" vertical="center" wrapText="1"/>
      <protection locked="0"/>
    </xf>
    <xf numFmtId="0" fontId="27" fillId="0" borderId="39" xfId="0" applyNumberFormat="1" applyFont="1" applyFill="1" applyBorder="1" applyAlignment="1" applyProtection="1">
      <alignment horizontal="left" vertical="center" wrapText="1"/>
      <protection locked="0"/>
    </xf>
    <xf numFmtId="0" fontId="27" fillId="0" borderId="16" xfId="0" applyNumberFormat="1" applyFont="1" applyFill="1" applyBorder="1" applyAlignment="1" applyProtection="1">
      <alignment horizontal="left" vertical="center" wrapText="1"/>
      <protection locked="0"/>
    </xf>
    <xf numFmtId="0" fontId="35" fillId="0" borderId="16" xfId="2" applyNumberFormat="1" applyFont="1" applyBorder="1" applyAlignment="1" applyProtection="1">
      <alignment horizontal="left" vertical="center" wrapText="1"/>
      <protection locked="0"/>
    </xf>
    <xf numFmtId="0" fontId="16" fillId="0" borderId="16" xfId="0" applyNumberFormat="1" applyFont="1" applyFill="1" applyBorder="1" applyAlignment="1" applyProtection="1">
      <alignment vertical="center"/>
      <protection locked="0"/>
    </xf>
    <xf numFmtId="0" fontId="27" fillId="4" borderId="36" xfId="2" applyNumberFormat="1" applyFont="1" applyFill="1" applyBorder="1" applyAlignment="1" applyProtection="1">
      <alignment horizontal="left" vertical="center" wrapText="1"/>
      <protection locked="0"/>
    </xf>
    <xf numFmtId="0" fontId="34" fillId="0" borderId="0" xfId="0" applyNumberFormat="1" applyFont="1" applyProtection="1">
      <alignment vertical="center"/>
    </xf>
    <xf numFmtId="0" fontId="16" fillId="0" borderId="0" xfId="0" applyFont="1">
      <alignment vertical="center"/>
    </xf>
    <xf numFmtId="0" fontId="12" fillId="0" borderId="28" xfId="0" applyNumberFormat="1" applyFont="1" applyBorder="1">
      <alignment vertical="center"/>
    </xf>
    <xf numFmtId="0" fontId="12" fillId="0" borderId="0" xfId="0" applyNumberFormat="1" applyFont="1">
      <alignment vertical="center"/>
    </xf>
    <xf numFmtId="0" fontId="32" fillId="0" borderId="53" xfId="0" applyNumberFormat="1" applyFont="1" applyBorder="1">
      <alignment vertical="center"/>
    </xf>
    <xf numFmtId="0" fontId="13" fillId="0" borderId="0" xfId="0" applyNumberFormat="1" applyFont="1" applyAlignment="1">
      <alignment vertical="center" wrapText="1"/>
    </xf>
    <xf numFmtId="0" fontId="13" fillId="0" borderId="0" xfId="0" applyNumberFormat="1" applyFont="1">
      <alignment vertical="center"/>
    </xf>
    <xf numFmtId="0" fontId="32" fillId="0" borderId="0" xfId="0" applyNumberFormat="1" applyFont="1" applyBorder="1">
      <alignment vertical="center"/>
    </xf>
    <xf numFmtId="0" fontId="37" fillId="0" borderId="0" xfId="0" applyNumberFormat="1" applyFont="1" applyBorder="1">
      <alignment vertical="center"/>
    </xf>
    <xf numFmtId="0" fontId="12" fillId="0" borderId="0" xfId="0" applyNumberFormat="1" applyFont="1" applyBorder="1">
      <alignment vertical="center"/>
    </xf>
    <xf numFmtId="0" fontId="12" fillId="0" borderId="28" xfId="0" applyNumberFormat="1" applyFont="1" applyBorder="1" applyAlignment="1">
      <alignment vertical="center" wrapText="1"/>
    </xf>
    <xf numFmtId="0" fontId="12" fillId="0" borderId="0" xfId="0" applyFont="1" applyAlignment="1">
      <alignment horizontal="center" vertical="center"/>
    </xf>
    <xf numFmtId="0" fontId="16" fillId="0" borderId="54" xfId="0" applyFont="1" applyBorder="1" applyAlignment="1" applyProtection="1">
      <alignment horizontal="center" vertical="center"/>
    </xf>
    <xf numFmtId="14" fontId="12" fillId="0" borderId="0" xfId="0" applyNumberFormat="1" applyFont="1" applyAlignment="1" applyProtection="1">
      <alignment horizontal="right" vertical="center"/>
      <protection locked="0"/>
    </xf>
    <xf numFmtId="0" fontId="12" fillId="0" borderId="0" xfId="0" applyNumberFormat="1" applyFont="1" applyBorder="1" applyAlignment="1">
      <alignment horizontal="right" vertical="center"/>
    </xf>
    <xf numFmtId="0" fontId="42" fillId="0" borderId="16" xfId="0" applyNumberFormat="1" applyFont="1" applyBorder="1">
      <alignment vertical="center"/>
    </xf>
    <xf numFmtId="0" fontId="14" fillId="0" borderId="0" xfId="0" applyNumberFormat="1" applyFont="1" applyBorder="1">
      <alignment vertical="center"/>
    </xf>
    <xf numFmtId="0" fontId="42" fillId="0" borderId="66" xfId="0" applyNumberFormat="1" applyFont="1" applyBorder="1">
      <alignment vertical="center"/>
    </xf>
    <xf numFmtId="0" fontId="42" fillId="0" borderId="16" xfId="0" applyNumberFormat="1" applyFont="1" applyBorder="1" applyAlignment="1">
      <alignment horizontal="left" vertical="center"/>
    </xf>
    <xf numFmtId="0" fontId="42" fillId="0" borderId="66" xfId="0" applyNumberFormat="1" applyFont="1" applyBorder="1" applyAlignment="1">
      <alignment horizontal="left" vertical="center"/>
    </xf>
    <xf numFmtId="0" fontId="43" fillId="0" borderId="0" xfId="0" applyNumberFormat="1" applyFont="1" applyBorder="1" applyAlignment="1">
      <alignment horizontal="left" vertical="center"/>
    </xf>
    <xf numFmtId="0" fontId="12" fillId="9" borderId="16" xfId="0" applyNumberFormat="1" applyFont="1" applyFill="1" applyBorder="1">
      <alignment vertical="center"/>
    </xf>
    <xf numFmtId="0" fontId="12" fillId="10" borderId="16" xfId="0" applyNumberFormat="1" applyFont="1" applyFill="1" applyBorder="1">
      <alignment vertical="center"/>
    </xf>
    <xf numFmtId="0" fontId="12" fillId="11" borderId="16" xfId="0" applyNumberFormat="1" applyFont="1" applyFill="1" applyBorder="1">
      <alignment vertical="center"/>
    </xf>
    <xf numFmtId="0" fontId="12" fillId="8" borderId="16" xfId="0" applyNumberFormat="1" applyFont="1" applyFill="1" applyBorder="1">
      <alignment vertical="center"/>
    </xf>
    <xf numFmtId="0" fontId="12" fillId="0" borderId="28" xfId="0" applyNumberFormat="1" applyFont="1" applyBorder="1" applyAlignment="1">
      <alignment horizontal="left" vertical="center"/>
    </xf>
    <xf numFmtId="0" fontId="32" fillId="0" borderId="41" xfId="0" applyNumberFormat="1" applyFont="1" applyBorder="1">
      <alignment vertical="center"/>
    </xf>
    <xf numFmtId="0" fontId="13" fillId="0" borderId="67" xfId="0" applyNumberFormat="1" applyFont="1" applyBorder="1">
      <alignment vertical="center"/>
    </xf>
    <xf numFmtId="0" fontId="16" fillId="13" borderId="16" xfId="0" applyNumberFormat="1" applyFont="1" applyFill="1" applyBorder="1" applyAlignment="1" applyProtection="1">
      <alignment vertical="center"/>
      <protection locked="0"/>
    </xf>
    <xf numFmtId="0" fontId="27" fillId="13" borderId="39" xfId="0" applyNumberFormat="1" applyFont="1" applyFill="1" applyBorder="1" applyAlignment="1" applyProtection="1">
      <alignment horizontal="left" vertical="center" wrapText="1"/>
      <protection locked="0"/>
    </xf>
    <xf numFmtId="0" fontId="27" fillId="13" borderId="16" xfId="0" applyNumberFormat="1" applyFont="1" applyFill="1" applyBorder="1" applyAlignment="1" applyProtection="1">
      <alignment horizontal="left" vertical="center" wrapText="1"/>
      <protection locked="0"/>
    </xf>
    <xf numFmtId="177" fontId="27" fillId="13" borderId="27" xfId="0" applyNumberFormat="1" applyFont="1" applyFill="1" applyBorder="1" applyAlignment="1" applyProtection="1">
      <alignment horizontal="left" vertical="center" wrapText="1"/>
      <protection locked="0"/>
    </xf>
    <xf numFmtId="0" fontId="27" fillId="14" borderId="16" xfId="0" applyNumberFormat="1" applyFont="1" applyFill="1" applyBorder="1" applyAlignment="1" applyProtection="1">
      <alignment horizontal="left" vertical="center" wrapText="1"/>
      <protection locked="0"/>
    </xf>
    <xf numFmtId="0" fontId="10" fillId="0" borderId="16" xfId="1" applyNumberFormat="1" applyFont="1" applyFill="1" applyBorder="1">
      <alignment vertical="center"/>
    </xf>
    <xf numFmtId="0" fontId="37" fillId="0" borderId="68" xfId="0" applyNumberFormat="1" applyFont="1" applyBorder="1" applyAlignment="1">
      <alignment horizontal="center" vertical="center"/>
    </xf>
    <xf numFmtId="0" fontId="7" fillId="0" borderId="0" xfId="0" applyFont="1">
      <alignment vertical="center"/>
    </xf>
    <xf numFmtId="0" fontId="9" fillId="5" borderId="28" xfId="1" applyFont="1" applyFill="1" applyBorder="1">
      <alignment vertical="center"/>
    </xf>
    <xf numFmtId="49" fontId="10" fillId="3" borderId="28" xfId="1" applyNumberFormat="1" applyFont="1" applyFill="1" applyBorder="1">
      <alignment vertical="center"/>
    </xf>
    <xf numFmtId="0" fontId="9" fillId="5" borderId="39" xfId="1" applyNumberFormat="1" applyFont="1" applyFill="1" applyBorder="1">
      <alignment vertical="center"/>
    </xf>
    <xf numFmtId="0" fontId="9" fillId="5" borderId="36" xfId="1" applyNumberFormat="1" applyFont="1" applyFill="1" applyBorder="1">
      <alignment vertical="center"/>
    </xf>
    <xf numFmtId="0" fontId="10" fillId="3" borderId="39" xfId="0" applyFont="1" applyFill="1" applyBorder="1" applyAlignment="1">
      <alignment vertical="center" wrapText="1"/>
    </xf>
    <xf numFmtId="0" fontId="10" fillId="3" borderId="36" xfId="0" applyFont="1" applyFill="1" applyBorder="1" applyAlignment="1">
      <alignment vertical="center" wrapText="1"/>
    </xf>
    <xf numFmtId="0" fontId="10" fillId="3" borderId="40" xfId="0" applyFont="1" applyFill="1" applyBorder="1" applyAlignment="1">
      <alignment vertical="center" wrapText="1"/>
    </xf>
    <xf numFmtId="0" fontId="10" fillId="3" borderId="38" xfId="0" applyFont="1" applyFill="1" applyBorder="1" applyAlignment="1">
      <alignment vertical="center" wrapText="1"/>
    </xf>
    <xf numFmtId="0" fontId="10" fillId="3" borderId="39" xfId="1" applyNumberFormat="1" applyFont="1" applyFill="1" applyBorder="1" applyAlignment="1">
      <alignment vertical="center" wrapText="1"/>
    </xf>
    <xf numFmtId="0" fontId="10" fillId="3" borderId="36" xfId="1" applyNumberFormat="1" applyFont="1" applyFill="1" applyBorder="1" applyAlignment="1">
      <alignment vertical="center" wrapText="1"/>
    </xf>
    <xf numFmtId="0" fontId="10" fillId="3" borderId="40" xfId="1" applyNumberFormat="1" applyFont="1" applyFill="1" applyBorder="1" applyAlignment="1">
      <alignment vertical="center" wrapText="1"/>
    </xf>
    <xf numFmtId="0" fontId="10" fillId="3" borderId="38" xfId="1" applyNumberFormat="1" applyFont="1" applyFill="1" applyBorder="1" applyAlignment="1">
      <alignment vertical="center" wrapText="1"/>
    </xf>
    <xf numFmtId="0" fontId="10" fillId="3" borderId="37" xfId="1" applyNumberFormat="1" applyFont="1" applyFill="1" applyBorder="1" applyAlignment="1">
      <alignment vertical="center" wrapText="1"/>
    </xf>
    <xf numFmtId="0" fontId="10" fillId="15" borderId="36" xfId="1" applyNumberFormat="1" applyFont="1" applyFill="1" applyBorder="1" applyAlignment="1">
      <alignment vertical="center" wrapText="1"/>
    </xf>
    <xf numFmtId="0" fontId="10" fillId="3" borderId="16" xfId="0" applyFont="1" applyFill="1" applyBorder="1" applyAlignment="1">
      <alignment vertical="center" wrapText="1"/>
    </xf>
    <xf numFmtId="0" fontId="16" fillId="0" borderId="28" xfId="0" applyNumberFormat="1" applyFont="1" applyBorder="1" applyAlignment="1">
      <alignment horizontal="center" vertical="center"/>
    </xf>
    <xf numFmtId="0" fontId="16"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xf>
    <xf numFmtId="0" fontId="16"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xf>
    <xf numFmtId="0" fontId="46" fillId="0" borderId="0" xfId="0" applyFont="1" applyProtection="1">
      <alignment vertical="center"/>
      <protection locked="0"/>
    </xf>
    <xf numFmtId="0" fontId="28" fillId="0" borderId="0" xfId="0" applyNumberFormat="1" applyFont="1" applyFill="1">
      <alignment vertical="center"/>
    </xf>
    <xf numFmtId="0" fontId="27" fillId="5" borderId="1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0" fontId="27" fillId="5" borderId="29" xfId="0" applyFont="1" applyFill="1" applyBorder="1" applyAlignment="1" applyProtection="1">
      <alignment horizontal="center" vertical="center"/>
    </xf>
    <xf numFmtId="49" fontId="12" fillId="0" borderId="28" xfId="0" applyNumberFormat="1" applyFont="1" applyBorder="1">
      <alignment vertical="center"/>
    </xf>
    <xf numFmtId="0" fontId="12" fillId="0" borderId="0" xfId="0" applyNumberFormat="1" applyFont="1" applyAlignment="1">
      <alignment vertical="center" wrapText="1"/>
    </xf>
    <xf numFmtId="0" fontId="44" fillId="0" borderId="68" xfId="0" applyNumberFormat="1" applyFont="1" applyBorder="1" applyAlignment="1">
      <alignment horizontal="center" vertical="center"/>
    </xf>
    <xf numFmtId="49" fontId="16" fillId="0" borderId="28" xfId="0" applyNumberFormat="1" applyFont="1" applyFill="1" applyBorder="1">
      <alignment vertical="center"/>
    </xf>
    <xf numFmtId="0" fontId="13" fillId="13" borderId="64" xfId="0" applyNumberFormat="1" applyFont="1" applyFill="1" applyBorder="1" applyAlignment="1">
      <alignment horizontal="center" vertical="center" wrapText="1"/>
    </xf>
    <xf numFmtId="0" fontId="12" fillId="0" borderId="70" xfId="0" applyNumberFormat="1" applyFont="1" applyBorder="1" applyAlignment="1">
      <alignment horizontal="left" vertical="center" wrapText="1"/>
    </xf>
    <xf numFmtId="0" fontId="12" fillId="0" borderId="70" xfId="0" applyNumberFormat="1" applyFont="1" applyBorder="1" applyAlignment="1">
      <alignment horizontal="left" vertical="center"/>
    </xf>
    <xf numFmtId="0" fontId="12" fillId="0" borderId="70" xfId="0" applyNumberFormat="1" applyFont="1" applyBorder="1">
      <alignment vertical="center"/>
    </xf>
    <xf numFmtId="0" fontId="16" fillId="13" borderId="70" xfId="0" applyNumberFormat="1" applyFont="1" applyFill="1" applyBorder="1" applyAlignment="1">
      <alignment horizontal="left" vertical="center" wrapText="1"/>
    </xf>
    <xf numFmtId="0" fontId="16" fillId="0" borderId="70" xfId="0" applyNumberFormat="1" applyFont="1" applyFill="1" applyBorder="1" applyAlignment="1">
      <alignment horizontal="left" vertical="center"/>
    </xf>
    <xf numFmtId="0" fontId="16" fillId="13" borderId="70" xfId="0" applyNumberFormat="1" applyFont="1" applyFill="1" applyBorder="1" applyAlignment="1">
      <alignment horizontal="left" vertical="center"/>
    </xf>
    <xf numFmtId="49" fontId="16" fillId="13" borderId="70" xfId="0" applyNumberFormat="1" applyFont="1" applyFill="1" applyBorder="1" applyAlignment="1">
      <alignment horizontal="left" vertical="center"/>
    </xf>
    <xf numFmtId="0" fontId="16" fillId="13" borderId="70" xfId="0" applyNumberFormat="1" applyFont="1" applyFill="1" applyBorder="1" applyProtection="1">
      <alignment vertical="center"/>
      <protection locked="0"/>
    </xf>
    <xf numFmtId="0" fontId="12" fillId="0" borderId="71" xfId="0" applyNumberFormat="1" applyFont="1" applyBorder="1" applyAlignment="1">
      <alignment horizontal="left" vertical="center"/>
    </xf>
    <xf numFmtId="49" fontId="16" fillId="13" borderId="72" xfId="0" applyNumberFormat="1" applyFont="1" applyFill="1" applyBorder="1" applyAlignment="1">
      <alignment horizontal="left" vertical="center"/>
    </xf>
    <xf numFmtId="49" fontId="27" fillId="13" borderId="16" xfId="0" applyNumberFormat="1" applyFont="1" applyFill="1" applyBorder="1" applyAlignment="1" applyProtection="1">
      <alignment horizontal="left" vertical="center" wrapText="1"/>
      <protection locked="0"/>
    </xf>
    <xf numFmtId="0" fontId="16" fillId="0" borderId="64" xfId="0" applyNumberFormat="1" applyFont="1" applyBorder="1">
      <alignment vertical="center"/>
    </xf>
    <xf numFmtId="49" fontId="12" fillId="0" borderId="28" xfId="0" applyNumberFormat="1" applyFont="1" applyBorder="1" applyAlignment="1">
      <alignment horizontal="left" vertical="center"/>
    </xf>
    <xf numFmtId="0" fontId="13" fillId="0" borderId="73" xfId="0" applyNumberFormat="1" applyFont="1" applyBorder="1">
      <alignment vertical="center"/>
    </xf>
    <xf numFmtId="0" fontId="32" fillId="0" borderId="39" xfId="0" applyNumberFormat="1" applyFont="1" applyBorder="1">
      <alignment vertical="center"/>
    </xf>
    <xf numFmtId="49" fontId="16" fillId="0" borderId="70" xfId="0" applyNumberFormat="1" applyFont="1" applyFill="1" applyBorder="1" applyAlignment="1">
      <alignment horizontal="left" vertical="center"/>
    </xf>
    <xf numFmtId="0" fontId="12" fillId="0" borderId="76" xfId="0" applyNumberFormat="1" applyFont="1" applyBorder="1">
      <alignment vertical="center"/>
    </xf>
    <xf numFmtId="0" fontId="16" fillId="0" borderId="71" xfId="0" applyNumberFormat="1" applyFont="1" applyBorder="1">
      <alignment vertical="center"/>
    </xf>
    <xf numFmtId="178" fontId="12" fillId="0" borderId="66" xfId="0" applyNumberFormat="1" applyFont="1" applyBorder="1">
      <alignment vertical="center"/>
    </xf>
    <xf numFmtId="178" fontId="12" fillId="0" borderId="76" xfId="0" applyNumberFormat="1" applyFont="1" applyBorder="1">
      <alignment vertical="center"/>
    </xf>
    <xf numFmtId="178" fontId="16" fillId="0" borderId="76" xfId="0" applyNumberFormat="1" applyFont="1" applyBorder="1">
      <alignment vertical="center"/>
    </xf>
    <xf numFmtId="0" fontId="49" fillId="0" borderId="65" xfId="0" applyNumberFormat="1" applyFont="1" applyBorder="1" applyAlignment="1">
      <alignment horizontal="center" vertical="center"/>
    </xf>
    <xf numFmtId="0" fontId="0" fillId="0" borderId="16" xfId="0" applyBorder="1">
      <alignment vertical="center"/>
    </xf>
    <xf numFmtId="0" fontId="0" fillId="7" borderId="16" xfId="0" applyFill="1" applyBorder="1">
      <alignment vertical="center"/>
    </xf>
    <xf numFmtId="0" fontId="0" fillId="0" borderId="16" xfId="0" applyFill="1" applyBorder="1">
      <alignment vertical="center"/>
    </xf>
    <xf numFmtId="0" fontId="50" fillId="7" borderId="53" xfId="0" applyFont="1" applyFill="1" applyBorder="1">
      <alignment vertical="center"/>
    </xf>
    <xf numFmtId="0" fontId="6" fillId="7" borderId="68" xfId="0" applyFont="1" applyFill="1" applyBorder="1">
      <alignment vertical="center"/>
    </xf>
    <xf numFmtId="0" fontId="8" fillId="0" borderId="0" xfId="2" applyAlignment="1" applyProtection="1">
      <alignment vertical="center"/>
    </xf>
    <xf numFmtId="0" fontId="12" fillId="10" borderId="0" xfId="0" applyFont="1" applyFill="1" applyBorder="1" applyProtection="1">
      <alignment vertical="center"/>
      <protection locked="0"/>
    </xf>
    <xf numFmtId="0" fontId="46" fillId="10" borderId="0" xfId="0" applyFont="1" applyFill="1" applyBorder="1" applyProtection="1">
      <alignment vertical="center"/>
      <protection locked="0"/>
    </xf>
    <xf numFmtId="0" fontId="33" fillId="10" borderId="42" xfId="0" applyFont="1" applyFill="1" applyBorder="1" applyProtection="1">
      <alignment vertical="center"/>
      <protection locked="0"/>
    </xf>
    <xf numFmtId="0" fontId="12" fillId="10" borderId="43" xfId="0" applyFont="1" applyFill="1" applyBorder="1" applyProtection="1">
      <alignment vertical="center"/>
      <protection locked="0"/>
    </xf>
    <xf numFmtId="0" fontId="12" fillId="10" borderId="46" xfId="0" applyFont="1" applyFill="1" applyBorder="1" applyProtection="1">
      <alignment vertical="center"/>
      <protection locked="0"/>
    </xf>
    <xf numFmtId="0" fontId="12" fillId="10" borderId="31" xfId="0" applyFont="1" applyFill="1" applyBorder="1" applyProtection="1">
      <alignment vertical="center"/>
      <protection locked="0"/>
    </xf>
    <xf numFmtId="0" fontId="12" fillId="10" borderId="17" xfId="0" applyFont="1" applyFill="1" applyBorder="1" applyProtection="1">
      <alignment vertical="center"/>
      <protection locked="0"/>
    </xf>
    <xf numFmtId="0" fontId="14" fillId="10" borderId="17" xfId="0" applyFont="1" applyFill="1" applyBorder="1" applyProtection="1">
      <alignment vertical="center"/>
      <protection locked="0"/>
    </xf>
    <xf numFmtId="0" fontId="46" fillId="10" borderId="31" xfId="0" applyFont="1" applyFill="1" applyBorder="1" applyProtection="1">
      <alignment vertical="center"/>
      <protection locked="0"/>
    </xf>
    <xf numFmtId="0" fontId="13" fillId="10" borderId="17" xfId="0" applyFont="1" applyFill="1" applyBorder="1" applyProtection="1">
      <alignment vertical="center"/>
      <protection locked="0"/>
    </xf>
    <xf numFmtId="0" fontId="14" fillId="10" borderId="44" xfId="0" applyFont="1" applyFill="1" applyBorder="1" applyProtection="1">
      <alignment vertical="center"/>
      <protection locked="0"/>
    </xf>
    <xf numFmtId="0" fontId="12" fillId="10" borderId="3" xfId="0" applyFont="1" applyFill="1" applyBorder="1" applyProtection="1">
      <alignment vertical="center"/>
      <protection locked="0"/>
    </xf>
    <xf numFmtId="0" fontId="12" fillId="10" borderId="32" xfId="0" applyFont="1" applyFill="1" applyBorder="1" applyProtection="1">
      <alignment vertical="center"/>
      <protection locked="0"/>
    </xf>
    <xf numFmtId="49" fontId="14" fillId="0" borderId="55" xfId="0" applyNumberFormat="1" applyFont="1" applyBorder="1" applyAlignment="1" applyProtection="1">
      <alignment horizontal="center" vertical="center"/>
      <protection locked="0"/>
    </xf>
    <xf numFmtId="49" fontId="14" fillId="2" borderId="55" xfId="0" applyNumberFormat="1" applyFont="1" applyFill="1" applyBorder="1" applyAlignment="1" applyProtection="1">
      <alignment vertical="center"/>
      <protection locked="0"/>
    </xf>
    <xf numFmtId="49" fontId="14" fillId="2" borderId="56" xfId="0" applyNumberFormat="1" applyFont="1" applyFill="1" applyBorder="1" applyAlignment="1" applyProtection="1">
      <alignment vertical="center"/>
      <protection locked="0"/>
    </xf>
    <xf numFmtId="0" fontId="16" fillId="0" borderId="7" xfId="0" applyFont="1" applyBorder="1" applyAlignment="1" applyProtection="1">
      <alignment horizontal="center" vertical="top"/>
    </xf>
    <xf numFmtId="0" fontId="16" fillId="0" borderId="8" xfId="0" applyFont="1" applyBorder="1" applyAlignment="1" applyProtection="1">
      <alignment horizontal="center" vertical="top"/>
    </xf>
    <xf numFmtId="0" fontId="5" fillId="0" borderId="16" xfId="1" applyBorder="1">
      <alignment vertical="center"/>
    </xf>
    <xf numFmtId="0" fontId="5" fillId="0" borderId="16" xfId="1" applyFill="1" applyBorder="1">
      <alignment vertical="center"/>
    </xf>
    <xf numFmtId="0" fontId="7" fillId="0" borderId="77" xfId="0" applyFont="1" applyBorder="1" applyAlignment="1">
      <alignment vertical="center" wrapText="1"/>
    </xf>
    <xf numFmtId="0" fontId="0" fillId="0" borderId="16" xfId="0" applyBorder="1" applyAlignment="1">
      <alignment vertical="center" wrapText="1"/>
    </xf>
    <xf numFmtId="0" fontId="0" fillId="7" borderId="16" xfId="0" applyFill="1" applyBorder="1" applyAlignment="1">
      <alignment vertical="center" wrapText="1"/>
    </xf>
    <xf numFmtId="49" fontId="25" fillId="0" borderId="0" xfId="0" applyNumberFormat="1" applyFont="1" applyBorder="1" applyAlignment="1" applyProtection="1">
      <alignment vertical="center"/>
      <protection locked="0"/>
    </xf>
    <xf numFmtId="0" fontId="12" fillId="0" borderId="28" xfId="1" applyNumberFormat="1" applyFont="1" applyBorder="1">
      <alignment vertical="center"/>
    </xf>
    <xf numFmtId="0" fontId="13" fillId="11" borderId="2" xfId="0" applyNumberFormat="1" applyFont="1" applyFill="1" applyBorder="1" applyAlignment="1">
      <alignment horizontal="center" vertical="center" wrapText="1"/>
    </xf>
    <xf numFmtId="0" fontId="28" fillId="0" borderId="80" xfId="0" applyNumberFormat="1" applyFont="1" applyFill="1" applyBorder="1" applyAlignment="1">
      <alignment horizontal="left" vertical="center"/>
    </xf>
    <xf numFmtId="0" fontId="16" fillId="11" borderId="81" xfId="0" applyNumberFormat="1" applyFont="1" applyFill="1" applyBorder="1" applyAlignment="1">
      <alignment horizontal="left" vertical="center" wrapText="1"/>
    </xf>
    <xf numFmtId="0" fontId="28" fillId="0" borderId="80" xfId="0" applyFont="1" applyBorder="1" applyProtection="1">
      <alignment vertical="center"/>
      <protection locked="0"/>
    </xf>
    <xf numFmtId="0" fontId="12" fillId="11" borderId="0" xfId="0" applyFont="1" applyFill="1" applyBorder="1" applyProtection="1">
      <alignment vertical="center"/>
      <protection locked="0"/>
    </xf>
    <xf numFmtId="0" fontId="12" fillId="11" borderId="81" xfId="0" applyFont="1" applyFill="1" applyBorder="1" applyAlignment="1" applyProtection="1">
      <alignment vertical="center" wrapText="1"/>
      <protection locked="0"/>
    </xf>
    <xf numFmtId="0" fontId="8" fillId="0" borderId="80" xfId="2" applyNumberFormat="1" applyBorder="1" applyAlignment="1" applyProtection="1">
      <alignment horizontal="left" vertical="center"/>
    </xf>
    <xf numFmtId="0" fontId="36" fillId="0" borderId="0" xfId="0" applyNumberFormat="1" applyFont="1" applyBorder="1">
      <alignment vertical="center"/>
    </xf>
    <xf numFmtId="0" fontId="12" fillId="11" borderId="0" xfId="0" applyFont="1" applyFill="1" applyBorder="1">
      <alignment vertical="center"/>
    </xf>
    <xf numFmtId="0" fontId="36" fillId="0" borderId="0" xfId="0" applyNumberFormat="1" applyFont="1" applyFill="1" applyBorder="1" applyAlignment="1">
      <alignment horizontal="left" vertical="center"/>
    </xf>
    <xf numFmtId="0" fontId="47" fillId="11" borderId="81" xfId="0" applyFont="1" applyFill="1" applyBorder="1">
      <alignment vertical="center"/>
    </xf>
    <xf numFmtId="0" fontId="12" fillId="0" borderId="41" xfId="0" applyNumberFormat="1" applyFont="1" applyBorder="1" applyAlignment="1">
      <alignment horizontal="center" vertical="center"/>
    </xf>
    <xf numFmtId="0" fontId="12" fillId="11" borderId="35" xfId="0" applyNumberFormat="1" applyFont="1" applyFill="1" applyBorder="1" applyAlignment="1">
      <alignment horizontal="center" vertical="center"/>
    </xf>
    <xf numFmtId="0" fontId="12" fillId="0" borderId="45" xfId="0" applyNumberFormat="1" applyFont="1" applyBorder="1" applyAlignment="1">
      <alignment horizontal="center" vertical="center"/>
    </xf>
    <xf numFmtId="0" fontId="12" fillId="0" borderId="82" xfId="0" applyNumberFormat="1" applyFont="1" applyBorder="1">
      <alignment vertical="center"/>
    </xf>
    <xf numFmtId="0" fontId="12" fillId="0" borderId="83" xfId="0" applyNumberFormat="1" applyFont="1" applyBorder="1">
      <alignment vertical="center"/>
    </xf>
    <xf numFmtId="0" fontId="12" fillId="0" borderId="18" xfId="0" applyNumberFormat="1" applyFont="1" applyBorder="1">
      <alignment vertical="center"/>
    </xf>
    <xf numFmtId="0" fontId="12" fillId="0" borderId="84" xfId="0" applyNumberFormat="1" applyFont="1" applyBorder="1">
      <alignment vertical="center"/>
    </xf>
    <xf numFmtId="0" fontId="12" fillId="0" borderId="73" xfId="0" applyNumberFormat="1" applyFont="1" applyBorder="1">
      <alignment vertical="center"/>
    </xf>
    <xf numFmtId="0" fontId="12" fillId="0" borderId="74" xfId="0" applyNumberFormat="1" applyFont="1" applyBorder="1">
      <alignment vertical="center"/>
    </xf>
    <xf numFmtId="0" fontId="12" fillId="0" borderId="75" xfId="0" applyNumberFormat="1" applyFont="1" applyBorder="1">
      <alignment vertical="center"/>
    </xf>
    <xf numFmtId="0" fontId="16" fillId="0" borderId="0" xfId="1" applyNumberFormat="1" applyFont="1">
      <alignment vertical="center"/>
    </xf>
    <xf numFmtId="0" fontId="12" fillId="11" borderId="45" xfId="0" applyNumberFormat="1" applyFont="1" applyFill="1" applyBorder="1" applyAlignment="1">
      <alignment horizontal="center" vertical="center"/>
    </xf>
    <xf numFmtId="0" fontId="12" fillId="0" borderId="85" xfId="0" applyNumberFormat="1" applyFont="1" applyBorder="1">
      <alignment vertical="center"/>
    </xf>
    <xf numFmtId="0" fontId="12" fillId="0" borderId="31" xfId="0" applyNumberFormat="1" applyFont="1" applyBorder="1">
      <alignment vertical="center"/>
    </xf>
    <xf numFmtId="0" fontId="12" fillId="0" borderId="32" xfId="0" applyNumberFormat="1" applyFont="1" applyBorder="1">
      <alignment vertical="center"/>
    </xf>
    <xf numFmtId="0" fontId="12" fillId="0" borderId="76" xfId="1" applyNumberFormat="1" applyFont="1" applyBorder="1">
      <alignment vertical="center"/>
    </xf>
    <xf numFmtId="0" fontId="12" fillId="0" borderId="35" xfId="1" applyNumberFormat="1" applyFont="1" applyBorder="1">
      <alignment vertical="center"/>
    </xf>
    <xf numFmtId="0" fontId="16" fillId="0" borderId="45" xfId="1" applyNumberFormat="1" applyFont="1" applyBorder="1">
      <alignment vertical="center"/>
    </xf>
    <xf numFmtId="0" fontId="12" fillId="0" borderId="17" xfId="0" applyNumberFormat="1" applyFont="1" applyBorder="1">
      <alignment vertical="center"/>
    </xf>
    <xf numFmtId="0" fontId="12" fillId="0" borderId="83" xfId="1" applyNumberFormat="1" applyFont="1" applyBorder="1">
      <alignment vertical="center"/>
    </xf>
    <xf numFmtId="0" fontId="12" fillId="0" borderId="84" xfId="1" applyNumberFormat="1" applyFont="1" applyBorder="1">
      <alignment vertical="center"/>
    </xf>
    <xf numFmtId="0" fontId="12" fillId="0" borderId="44" xfId="0" applyNumberFormat="1" applyFont="1" applyBorder="1">
      <alignment vertical="center"/>
    </xf>
    <xf numFmtId="0" fontId="12" fillId="0" borderId="75" xfId="1" applyNumberFormat="1" applyFont="1" applyBorder="1">
      <alignment vertical="center"/>
    </xf>
    <xf numFmtId="0" fontId="12" fillId="0" borderId="19" xfId="1" applyNumberFormat="1" applyFont="1" applyBorder="1" applyAlignment="1">
      <alignment horizontal="center" vertical="center" wrapText="1"/>
    </xf>
    <xf numFmtId="0" fontId="12" fillId="11" borderId="35" xfId="1" applyNumberFormat="1" applyFont="1" applyFill="1" applyBorder="1" applyAlignment="1">
      <alignment horizontal="center" vertical="center"/>
    </xf>
    <xf numFmtId="0" fontId="0" fillId="8" borderId="16" xfId="0" applyFill="1" applyBorder="1">
      <alignment vertical="center"/>
    </xf>
    <xf numFmtId="0" fontId="0" fillId="0" borderId="66" xfId="0" applyBorder="1">
      <alignment vertical="center"/>
    </xf>
    <xf numFmtId="0" fontId="7" fillId="7" borderId="77" xfId="0" applyFont="1" applyFill="1" applyBorder="1" applyAlignment="1">
      <alignment vertical="center" wrapText="1"/>
    </xf>
    <xf numFmtId="0" fontId="16" fillId="0" borderId="71" xfId="1" applyNumberFormat="1" applyFont="1" applyBorder="1">
      <alignment vertical="center"/>
    </xf>
    <xf numFmtId="0" fontId="28" fillId="0" borderId="65" xfId="1" applyNumberFormat="1" applyFont="1" applyBorder="1" applyAlignment="1">
      <alignment horizontal="right" vertical="center"/>
    </xf>
    <xf numFmtId="0" fontId="16" fillId="12" borderId="70" xfId="0" applyNumberFormat="1" applyFont="1" applyFill="1" applyBorder="1" applyProtection="1">
      <alignment vertical="center"/>
      <protection locked="0"/>
    </xf>
    <xf numFmtId="0" fontId="12" fillId="12" borderId="70" xfId="0" applyNumberFormat="1" applyFont="1" applyFill="1" applyBorder="1" applyAlignment="1">
      <alignment horizontal="left" vertical="center"/>
    </xf>
    <xf numFmtId="0" fontId="10" fillId="3" borderId="16" xfId="0" applyFont="1" applyFill="1" applyBorder="1">
      <alignment vertical="center"/>
    </xf>
    <xf numFmtId="0" fontId="7" fillId="8" borderId="42" xfId="0" applyNumberFormat="1" applyFont="1" applyFill="1" applyBorder="1" applyAlignment="1">
      <alignment vertical="center" wrapText="1"/>
    </xf>
    <xf numFmtId="0" fontId="7" fillId="8" borderId="35" xfId="0" applyNumberFormat="1" applyFont="1" applyFill="1" applyBorder="1" applyAlignment="1">
      <alignment vertical="center" wrapText="1"/>
    </xf>
    <xf numFmtId="0" fontId="7" fillId="8" borderId="46" xfId="0" applyNumberFormat="1" applyFont="1" applyFill="1" applyBorder="1" applyAlignment="1">
      <alignment vertical="center" wrapText="1"/>
    </xf>
    <xf numFmtId="0" fontId="7" fillId="8" borderId="45" xfId="0" applyNumberFormat="1" applyFont="1" applyFill="1" applyBorder="1" applyAlignment="1">
      <alignment vertical="center" wrapText="1"/>
    </xf>
    <xf numFmtId="0" fontId="7" fillId="8" borderId="42" xfId="0" applyFont="1" applyFill="1" applyBorder="1" applyAlignment="1">
      <alignment vertical="center" wrapText="1"/>
    </xf>
    <xf numFmtId="0" fontId="7" fillId="8" borderId="45" xfId="0" applyFont="1" applyFill="1" applyBorder="1" applyAlignment="1">
      <alignment vertical="center" wrapText="1"/>
    </xf>
    <xf numFmtId="0" fontId="16" fillId="12" borderId="70" xfId="0" applyNumberFormat="1" applyFont="1" applyFill="1" applyBorder="1" applyAlignment="1">
      <alignment horizontal="left" vertical="center" wrapText="1"/>
    </xf>
    <xf numFmtId="0" fontId="12" fillId="0" borderId="0" xfId="0" applyFont="1" applyFill="1" applyProtection="1">
      <alignment vertical="center"/>
      <protection locked="0"/>
    </xf>
    <xf numFmtId="49" fontId="33" fillId="0" borderId="9" xfId="0" applyNumberFormat="1" applyFont="1" applyBorder="1" applyAlignment="1" applyProtection="1">
      <alignment vertical="center"/>
      <protection locked="0"/>
    </xf>
    <xf numFmtId="0" fontId="12" fillId="0" borderId="26" xfId="0" applyFont="1" applyBorder="1" applyAlignment="1" applyProtection="1">
      <alignment vertical="center"/>
      <protection locked="0"/>
    </xf>
    <xf numFmtId="0" fontId="12" fillId="0" borderId="9" xfId="0" applyFont="1" applyBorder="1" applyAlignment="1" applyProtection="1">
      <alignment vertical="center"/>
      <protection locked="0"/>
    </xf>
    <xf numFmtId="49" fontId="16" fillId="0" borderId="10" xfId="0" applyNumberFormat="1" applyFont="1" applyBorder="1" applyAlignment="1" applyProtection="1">
      <alignment vertical="center" wrapText="1"/>
      <protection locked="0"/>
    </xf>
    <xf numFmtId="49" fontId="16" fillId="0" borderId="78" xfId="0" applyNumberFormat="1" applyFont="1" applyFill="1" applyBorder="1" applyAlignment="1" applyProtection="1">
      <alignment vertical="center" wrapText="1"/>
      <protection locked="0"/>
    </xf>
    <xf numFmtId="49" fontId="33" fillId="0" borderId="26" xfId="0" applyNumberFormat="1" applyFont="1" applyBorder="1" applyAlignment="1" applyProtection="1">
      <alignment vertical="center"/>
      <protection locked="0"/>
    </xf>
    <xf numFmtId="49" fontId="16" fillId="0" borderId="11" xfId="0" applyNumberFormat="1" applyFont="1" applyFill="1" applyBorder="1" applyAlignment="1" applyProtection="1">
      <alignment vertical="center" wrapText="1"/>
      <protection locked="0"/>
    </xf>
    <xf numFmtId="49" fontId="21" fillId="0" borderId="0" xfId="0" applyNumberFormat="1" applyFont="1" applyFill="1" applyBorder="1" applyAlignment="1" applyProtection="1">
      <alignment horizontal="left" vertical="center"/>
      <protection locked="0"/>
    </xf>
    <xf numFmtId="49" fontId="21" fillId="0" borderId="9" xfId="0" applyNumberFormat="1" applyFont="1" applyBorder="1" applyAlignment="1" applyProtection="1">
      <alignment vertical="center"/>
      <protection locked="0"/>
    </xf>
    <xf numFmtId="49" fontId="21" fillId="0" borderId="79" xfId="0" applyNumberFormat="1" applyFont="1" applyFill="1" applyBorder="1" applyAlignment="1" applyProtection="1">
      <alignment vertical="center"/>
      <protection locked="0"/>
    </xf>
    <xf numFmtId="49" fontId="10" fillId="3" borderId="5" xfId="1" applyNumberFormat="1" applyFont="1" applyFill="1" applyBorder="1">
      <alignment vertical="center"/>
    </xf>
    <xf numFmtId="0" fontId="57" fillId="0" borderId="16" xfId="0" applyFont="1" applyBorder="1">
      <alignment vertical="center"/>
    </xf>
    <xf numFmtId="0" fontId="0" fillId="0" borderId="0" xfId="0" applyAlignment="1">
      <alignment vertical="center" wrapText="1"/>
    </xf>
    <xf numFmtId="0" fontId="0" fillId="0" borderId="77" xfId="0" applyBorder="1" applyAlignment="1">
      <alignment vertical="center" wrapText="1"/>
    </xf>
    <xf numFmtId="0" fontId="10" fillId="3" borderId="15" xfId="1" applyFont="1" applyFill="1" applyBorder="1" applyAlignment="1">
      <alignment vertical="center" wrapText="1"/>
    </xf>
    <xf numFmtId="49" fontId="10" fillId="3" borderId="15" xfId="1" applyNumberFormat="1" applyFont="1" applyFill="1" applyBorder="1" applyAlignment="1">
      <alignment vertical="center" wrapText="1"/>
    </xf>
    <xf numFmtId="0" fontId="0" fillId="0" borderId="15" xfId="0" applyBorder="1">
      <alignment vertical="center"/>
    </xf>
    <xf numFmtId="0" fontId="0" fillId="0" borderId="14" xfId="0" applyBorder="1">
      <alignment vertical="center"/>
    </xf>
    <xf numFmtId="0" fontId="57" fillId="0" borderId="14" xfId="0" applyFont="1" applyBorder="1" applyProtection="1">
      <alignment vertical="center"/>
      <protection locked="0"/>
    </xf>
    <xf numFmtId="0" fontId="58" fillId="7" borderId="53" xfId="0" applyFont="1" applyFill="1" applyBorder="1" applyAlignment="1" applyProtection="1">
      <alignment vertical="center" wrapText="1"/>
      <protection locked="0"/>
    </xf>
    <xf numFmtId="0" fontId="58" fillId="7" borderId="87" xfId="0" applyFont="1" applyFill="1" applyBorder="1" applyAlignment="1" applyProtection="1">
      <alignment vertical="center" wrapText="1"/>
      <protection locked="0"/>
    </xf>
    <xf numFmtId="0" fontId="58" fillId="7" borderId="86" xfId="0" applyFont="1" applyFill="1" applyBorder="1" applyAlignment="1" applyProtection="1">
      <alignment vertical="center" wrapText="1"/>
      <protection locked="0"/>
    </xf>
    <xf numFmtId="0" fontId="59" fillId="7" borderId="53" xfId="1" applyFont="1" applyFill="1" applyBorder="1">
      <alignment vertical="center"/>
    </xf>
    <xf numFmtId="0" fontId="59" fillId="7" borderId="86" xfId="0" applyFont="1" applyFill="1" applyBorder="1" applyProtection="1">
      <alignment vertical="center"/>
      <protection locked="0"/>
    </xf>
    <xf numFmtId="0" fontId="12" fillId="0" borderId="0" xfId="0" applyFont="1" applyFill="1" applyBorder="1" applyProtection="1">
      <alignment vertical="center"/>
      <protection locked="0"/>
    </xf>
    <xf numFmtId="0" fontId="0" fillId="0" borderId="77" xfId="0" applyBorder="1">
      <alignment vertical="center"/>
    </xf>
    <xf numFmtId="0" fontId="60" fillId="3" borderId="7" xfId="1" applyFont="1" applyFill="1" applyBorder="1" applyAlignment="1">
      <alignment horizontal="left" wrapText="1"/>
    </xf>
    <xf numFmtId="0" fontId="7" fillId="0" borderId="0" xfId="0" applyFont="1" applyAlignment="1">
      <alignment horizontal="left"/>
    </xf>
    <xf numFmtId="49" fontId="10" fillId="3" borderId="14" xfId="1" applyNumberFormat="1" applyFont="1" applyFill="1" applyBorder="1" applyAlignment="1">
      <alignment vertical="center" wrapText="1"/>
    </xf>
    <xf numFmtId="0" fontId="16" fillId="0" borderId="28" xfId="0" applyNumberFormat="1" applyFont="1" applyFill="1" applyBorder="1">
      <alignment vertical="center"/>
    </xf>
    <xf numFmtId="0" fontId="13" fillId="0" borderId="0" xfId="0" applyFont="1" applyAlignment="1" applyProtection="1">
      <alignment horizontal="left" vertical="center"/>
      <protection locked="0"/>
    </xf>
    <xf numFmtId="0" fontId="31" fillId="0" borderId="0" xfId="2" applyNumberFormat="1" applyFont="1" applyBorder="1" applyAlignment="1" applyProtection="1">
      <alignment vertical="center"/>
    </xf>
    <xf numFmtId="0" fontId="31" fillId="0" borderId="0" xfId="2" applyNumberFormat="1" applyFont="1" applyBorder="1" applyAlignment="1" applyProtection="1">
      <alignment horizontal="left" vertical="center"/>
    </xf>
    <xf numFmtId="0" fontId="16" fillId="0" borderId="0" xfId="0" applyFont="1" applyBorder="1" applyAlignment="1" applyProtection="1">
      <alignment vertical="center" wrapText="1"/>
      <protection locked="0"/>
    </xf>
    <xf numFmtId="0" fontId="16" fillId="0" borderId="79" xfId="0" applyNumberFormat="1" applyFont="1" applyFill="1" applyBorder="1" applyAlignment="1" applyProtection="1">
      <alignment vertical="center"/>
      <protection locked="0"/>
    </xf>
    <xf numFmtId="0" fontId="16" fillId="0" borderId="0" xfId="0" applyNumberFormat="1" applyFont="1" applyFill="1" applyBorder="1" applyAlignment="1" applyProtection="1">
      <alignment horizontal="left" vertical="center"/>
      <protection locked="0"/>
    </xf>
    <xf numFmtId="0" fontId="7" fillId="0" borderId="0" xfId="0" applyFont="1" applyAlignment="1"/>
    <xf numFmtId="49" fontId="14" fillId="0" borderId="55" xfId="0" applyNumberFormat="1" applyFont="1" applyBorder="1" applyAlignment="1" applyProtection="1">
      <alignment horizontal="center" vertical="center"/>
      <protection locked="0"/>
    </xf>
    <xf numFmtId="14" fontId="21" fillId="0" borderId="0" xfId="0" applyNumberFormat="1" applyFont="1" applyAlignment="1" applyProtection="1">
      <alignment horizontal="right" vertical="center"/>
      <protection locked="0"/>
    </xf>
    <xf numFmtId="0" fontId="31" fillId="0" borderId="0" xfId="2" applyNumberFormat="1" applyFont="1" applyBorder="1" applyAlignment="1" applyProtection="1">
      <alignment vertical="center"/>
      <protection locked="0"/>
    </xf>
    <xf numFmtId="0" fontId="31" fillId="0" borderId="0" xfId="2" applyNumberFormat="1" applyFont="1" applyBorder="1" applyAlignment="1" applyProtection="1">
      <alignment horizontal="left" vertical="center"/>
      <protection locked="0"/>
    </xf>
    <xf numFmtId="0" fontId="59" fillId="7" borderId="53" xfId="1" applyFont="1" applyFill="1" applyBorder="1" applyProtection="1">
      <alignment vertical="center"/>
      <protection locked="0"/>
    </xf>
    <xf numFmtId="0" fontId="64" fillId="10" borderId="17" xfId="2" applyFont="1" applyFill="1" applyBorder="1" applyAlignment="1" applyProtection="1">
      <alignment vertical="center"/>
      <protection locked="0"/>
    </xf>
    <xf numFmtId="0" fontId="16" fillId="2" borderId="2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6" fillId="2" borderId="28" xfId="0" applyFont="1" applyFill="1" applyBorder="1" applyAlignment="1" applyProtection="1">
      <alignment horizontal="left" vertical="center"/>
    </xf>
    <xf numFmtId="0" fontId="16" fillId="2" borderId="2" xfId="0" applyFont="1" applyFill="1" applyBorder="1" applyAlignment="1" applyProtection="1">
      <alignment horizontal="left" vertical="center"/>
    </xf>
    <xf numFmtId="0" fontId="15" fillId="0" borderId="0" xfId="0" applyFont="1" applyBorder="1" applyAlignment="1" applyProtection="1">
      <alignment horizontal="left" vertical="top" wrapText="1"/>
    </xf>
    <xf numFmtId="0" fontId="15" fillId="0" borderId="0" xfId="0" applyFont="1" applyAlignment="1">
      <alignment horizontal="left" vertical="top" wrapText="1"/>
    </xf>
    <xf numFmtId="0" fontId="16" fillId="2" borderId="33"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6" xfId="0" applyFont="1" applyFill="1" applyBorder="1" applyAlignment="1" applyProtection="1">
      <alignment horizontal="center" vertical="top" wrapText="1"/>
    </xf>
    <xf numFmtId="0" fontId="16" fillId="2" borderId="1" xfId="0" applyFont="1" applyFill="1" applyBorder="1" applyAlignment="1" applyProtection="1">
      <alignment horizontal="center" vertical="top" wrapText="1"/>
    </xf>
    <xf numFmtId="0" fontId="16" fillId="2" borderId="4" xfId="0" applyFont="1" applyFill="1" applyBorder="1" applyAlignment="1" applyProtection="1">
      <alignment horizontal="center" vertical="top" wrapText="1"/>
    </xf>
    <xf numFmtId="0" fontId="16" fillId="2" borderId="28" xfId="0" applyFont="1" applyFill="1" applyBorder="1" applyAlignment="1" applyProtection="1">
      <alignment horizontal="center" vertical="top" wrapText="1"/>
    </xf>
    <xf numFmtId="0" fontId="16" fillId="2" borderId="2" xfId="0" applyFont="1" applyFill="1" applyBorder="1" applyAlignment="1" applyProtection="1">
      <alignment horizontal="center" vertical="top" wrapText="1"/>
    </xf>
    <xf numFmtId="0" fontId="16" fillId="2" borderId="5" xfId="0" applyFont="1" applyFill="1" applyBorder="1" applyAlignment="1" applyProtection="1">
      <alignment horizontal="center" vertical="top" wrapText="1"/>
    </xf>
    <xf numFmtId="49" fontId="14" fillId="0" borderId="28"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27"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6" fillId="2" borderId="25" xfId="0" applyFont="1" applyFill="1" applyBorder="1" applyAlignment="1" applyProtection="1">
      <alignment horizontal="center" vertical="center" wrapText="1" shrinkToFit="1"/>
    </xf>
    <xf numFmtId="0" fontId="3" fillId="2" borderId="26"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16" fillId="2" borderId="11"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0" fontId="3" fillId="2" borderId="9"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16" fillId="2" borderId="22" xfId="0" applyFont="1" applyFill="1" applyBorder="1" applyAlignment="1" applyProtection="1">
      <alignment vertical="center" wrapText="1"/>
    </xf>
    <xf numFmtId="0" fontId="16" fillId="2" borderId="23" xfId="0" applyFont="1" applyFill="1" applyBorder="1" applyAlignment="1" applyProtection="1">
      <alignment vertical="center"/>
    </xf>
    <xf numFmtId="0" fontId="55" fillId="0" borderId="6"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55" fillId="0" borderId="29" xfId="0" applyFont="1" applyBorder="1" applyAlignment="1" applyProtection="1">
      <alignment horizontal="center" vertical="center"/>
      <protection locked="0"/>
    </xf>
    <xf numFmtId="0" fontId="16" fillId="2" borderId="11" xfId="0" applyFont="1" applyFill="1" applyBorder="1" applyAlignment="1" applyProtection="1">
      <alignment horizontal="center" vertical="top" wrapText="1"/>
    </xf>
    <xf numFmtId="0" fontId="16" fillId="2" borderId="0" xfId="0" applyFont="1" applyFill="1" applyBorder="1" applyAlignment="1" applyProtection="1">
      <alignment horizontal="center" vertical="top" wrapText="1"/>
    </xf>
    <xf numFmtId="0" fontId="16" fillId="2" borderId="12" xfId="0" applyFont="1" applyFill="1" applyBorder="1" applyAlignment="1" applyProtection="1">
      <alignment horizontal="center" vertical="top" wrapText="1"/>
    </xf>
    <xf numFmtId="0" fontId="16" fillId="2" borderId="10" xfId="0" applyFont="1" applyFill="1" applyBorder="1" applyAlignment="1" applyProtection="1">
      <alignment horizontal="center" vertical="top" wrapText="1"/>
    </xf>
    <xf numFmtId="0" fontId="16" fillId="2" borderId="9" xfId="0" applyFont="1" applyFill="1" applyBorder="1" applyAlignment="1" applyProtection="1">
      <alignment horizontal="center" vertical="top" wrapText="1"/>
    </xf>
    <xf numFmtId="0" fontId="16" fillId="2" borderId="13" xfId="0" applyFont="1" applyFill="1" applyBorder="1" applyAlignment="1" applyProtection="1">
      <alignment horizontal="center" vertical="top" wrapText="1"/>
    </xf>
    <xf numFmtId="49" fontId="33" fillId="0" borderId="25" xfId="0" applyNumberFormat="1" applyFont="1" applyBorder="1" applyAlignment="1" applyProtection="1">
      <alignment horizontal="center" vertical="center"/>
      <protection locked="0"/>
    </xf>
    <xf numFmtId="49" fontId="33" fillId="0" borderId="26"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9" xfId="0" applyNumberFormat="1" applyFont="1" applyBorder="1" applyAlignment="1" applyProtection="1">
      <alignment horizontal="center" vertical="center"/>
      <protection locked="0"/>
    </xf>
    <xf numFmtId="49" fontId="63" fillId="2" borderId="90" xfId="0" applyNumberFormat="1" applyFont="1" applyFill="1" applyBorder="1" applyAlignment="1" applyProtection="1">
      <alignment horizontal="left" vertical="top" wrapText="1"/>
      <protection locked="0"/>
    </xf>
    <xf numFmtId="49" fontId="63" fillId="2" borderId="79" xfId="0" applyNumberFormat="1" applyFont="1" applyFill="1" applyBorder="1" applyAlignment="1" applyProtection="1">
      <alignment horizontal="left" vertical="top" wrapText="1"/>
      <protection locked="0"/>
    </xf>
    <xf numFmtId="49" fontId="63" fillId="2" borderId="88" xfId="0" applyNumberFormat="1" applyFont="1" applyFill="1" applyBorder="1" applyAlignment="1" applyProtection="1">
      <alignment horizontal="left" vertical="top" wrapText="1"/>
      <protection locked="0"/>
    </xf>
    <xf numFmtId="0" fontId="18" fillId="2" borderId="60" xfId="0" applyFont="1" applyFill="1" applyBorder="1" applyAlignment="1" applyProtection="1">
      <alignment horizontal="center" vertical="center"/>
    </xf>
    <xf numFmtId="0" fontId="18" fillId="2" borderId="63" xfId="0" applyFont="1" applyFill="1" applyBorder="1" applyAlignment="1" applyProtection="1">
      <alignment horizontal="center" vertical="center"/>
    </xf>
    <xf numFmtId="49" fontId="14" fillId="0" borderId="55" xfId="0" applyNumberFormat="1" applyFont="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wrapText="1"/>
      <protection locked="0"/>
    </xf>
    <xf numFmtId="49" fontId="14" fillId="0" borderId="30" xfId="0" applyNumberFormat="1" applyFont="1" applyFill="1" applyBorder="1" applyAlignment="1" applyProtection="1">
      <alignment horizontal="center" vertical="center" wrapText="1"/>
      <protection locked="0"/>
    </xf>
    <xf numFmtId="49" fontId="14" fillId="0" borderId="57" xfId="0" applyNumberFormat="1" applyFont="1" applyFill="1" applyBorder="1" applyAlignment="1" applyProtection="1">
      <alignment horizontal="center" vertical="center" wrapText="1"/>
      <protection locked="0"/>
    </xf>
    <xf numFmtId="49" fontId="14" fillId="0" borderId="58" xfId="0" applyNumberFormat="1" applyFont="1" applyFill="1" applyBorder="1" applyAlignment="1" applyProtection="1">
      <alignment horizontal="center" vertical="center" wrapText="1"/>
      <protection locked="0"/>
    </xf>
    <xf numFmtId="0" fontId="16" fillId="2" borderId="20" xfId="0" applyFont="1" applyFill="1" applyBorder="1" applyAlignment="1" applyProtection="1">
      <alignment horizontal="left" vertical="center" wrapText="1"/>
    </xf>
    <xf numFmtId="0" fontId="16" fillId="2" borderId="21" xfId="0" applyFont="1" applyFill="1" applyBorder="1" applyAlignment="1" applyProtection="1">
      <alignment horizontal="left" vertical="center"/>
    </xf>
    <xf numFmtId="0" fontId="16" fillId="2" borderId="17"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xf>
    <xf numFmtId="0" fontId="16" fillId="2" borderId="17" xfId="0" applyFont="1" applyFill="1" applyBorder="1" applyAlignment="1" applyProtection="1">
      <alignment horizontal="left" vertical="center"/>
    </xf>
    <xf numFmtId="0" fontId="18" fillId="2" borderId="59" xfId="0" applyFont="1" applyFill="1" applyBorder="1" applyAlignment="1" applyProtection="1">
      <alignment horizontal="center" vertical="center"/>
    </xf>
    <xf numFmtId="49" fontId="14" fillId="0" borderId="10" xfId="0" applyNumberFormat="1" applyFont="1" applyFill="1" applyBorder="1" applyAlignment="1" applyProtection="1">
      <alignment horizontal="center" vertical="center" wrapText="1"/>
      <protection locked="0"/>
    </xf>
    <xf numFmtId="49" fontId="14" fillId="0" borderId="28"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protection locked="0"/>
    </xf>
    <xf numFmtId="49" fontId="14" fillId="0" borderId="27" xfId="0" applyNumberFormat="1" applyFont="1" applyFill="1" applyBorder="1" applyAlignment="1" applyProtection="1">
      <alignment horizontal="center" vertical="center"/>
      <protection locked="0"/>
    </xf>
    <xf numFmtId="0" fontId="18" fillId="2" borderId="61" xfId="0" applyFont="1" applyFill="1" applyBorder="1" applyAlignment="1" applyProtection="1">
      <alignment horizontal="center" vertical="center"/>
    </xf>
    <xf numFmtId="0" fontId="18" fillId="2" borderId="62" xfId="0" applyFont="1" applyFill="1" applyBorder="1" applyAlignment="1" applyProtection="1">
      <alignment horizontal="center" vertical="center"/>
    </xf>
    <xf numFmtId="0" fontId="11" fillId="0" borderId="0" xfId="0" applyFont="1" applyAlignment="1" applyProtection="1">
      <alignment horizontal="center" vertical="center"/>
    </xf>
    <xf numFmtId="14" fontId="16" fillId="0" borderId="0" xfId="0" applyNumberFormat="1" applyFont="1" applyAlignment="1" applyProtection="1">
      <alignment horizontal="left" vertical="center"/>
      <protection locked="0"/>
    </xf>
    <xf numFmtId="0" fontId="14" fillId="0" borderId="0" xfId="0" applyFont="1" applyAlignment="1" applyProtection="1">
      <alignment horizontal="center" vertical="center"/>
    </xf>
    <xf numFmtId="0" fontId="16" fillId="2" borderId="19" xfId="0" applyFont="1" applyFill="1" applyBorder="1" applyAlignment="1" applyProtection="1">
      <alignment vertical="center" wrapText="1"/>
    </xf>
    <xf numFmtId="0" fontId="16" fillId="2" borderId="4" xfId="0" applyFont="1" applyFill="1" applyBorder="1" applyAlignment="1" applyProtection="1">
      <alignment vertical="center"/>
    </xf>
    <xf numFmtId="0" fontId="33" fillId="0" borderId="6"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16" fillId="2" borderId="17" xfId="0" applyFont="1" applyFill="1" applyBorder="1" applyAlignment="1" applyProtection="1">
      <alignment vertical="center" wrapText="1"/>
    </xf>
    <xf numFmtId="0" fontId="16" fillId="2" borderId="12" xfId="0" applyFont="1" applyFill="1" applyBorder="1" applyAlignment="1" applyProtection="1">
      <alignment vertical="center"/>
    </xf>
    <xf numFmtId="0" fontId="16" fillId="2" borderId="24" xfId="0" applyFont="1" applyFill="1" applyBorder="1" applyAlignment="1" applyProtection="1">
      <alignment vertical="center"/>
    </xf>
    <xf numFmtId="0" fontId="16" fillId="2" borderId="5" xfId="0" applyFont="1" applyFill="1" applyBorder="1" applyAlignment="1" applyProtection="1">
      <alignment vertical="center"/>
    </xf>
    <xf numFmtId="0" fontId="33" fillId="0" borderId="28"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16" fillId="2" borderId="20" xfId="0" applyFont="1" applyFill="1" applyBorder="1" applyAlignment="1" applyProtection="1">
      <alignment vertical="center" wrapText="1"/>
    </xf>
    <xf numFmtId="0" fontId="16" fillId="2" borderId="21" xfId="0" applyFont="1" applyFill="1" applyBorder="1" applyAlignment="1" applyProtection="1">
      <alignment vertical="center" wrapText="1"/>
    </xf>
    <xf numFmtId="0" fontId="16" fillId="2" borderId="49" xfId="0" applyFont="1" applyFill="1" applyBorder="1" applyAlignment="1" applyProtection="1">
      <alignment vertical="center" wrapText="1"/>
    </xf>
    <xf numFmtId="0" fontId="16" fillId="2" borderId="13" xfId="0" applyFont="1" applyFill="1" applyBorder="1" applyAlignment="1" applyProtection="1">
      <alignment vertical="center" wrapText="1"/>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16" fillId="0" borderId="0" xfId="0" applyFont="1" applyBorder="1" applyAlignment="1" applyProtection="1">
      <alignment vertical="top"/>
    </xf>
    <xf numFmtId="0" fontId="12" fillId="0" borderId="0" xfId="0" applyFont="1" applyBorder="1" applyAlignment="1" applyProtection="1">
      <alignment vertical="top"/>
    </xf>
    <xf numFmtId="0" fontId="26" fillId="3" borderId="0" xfId="0" applyFont="1" applyFill="1" applyBorder="1" applyAlignment="1" applyProtection="1">
      <alignment horizontal="left" vertical="top" wrapText="1"/>
    </xf>
    <xf numFmtId="0" fontId="15" fillId="0" borderId="0" xfId="0" applyFont="1" applyBorder="1" applyAlignment="1" applyProtection="1">
      <alignment vertical="center" wrapText="1"/>
    </xf>
    <xf numFmtId="0" fontId="15" fillId="0" borderId="0" xfId="0" applyFont="1" applyBorder="1" applyAlignment="1" applyProtection="1">
      <alignment vertical="center"/>
    </xf>
    <xf numFmtId="0" fontId="16" fillId="2" borderId="41" xfId="0" applyFont="1" applyFill="1" applyBorder="1" applyAlignment="1" applyProtection="1">
      <alignment horizontal="center" vertical="center" wrapText="1"/>
    </xf>
    <xf numFmtId="0" fontId="16" fillId="2" borderId="35" xfId="0" applyFont="1" applyFill="1" applyBorder="1" applyAlignment="1" applyProtection="1">
      <alignment horizontal="center" vertical="center" wrapText="1"/>
    </xf>
    <xf numFmtId="0" fontId="16" fillId="2" borderId="40"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0" borderId="6" xfId="0" applyFont="1" applyBorder="1" applyAlignment="1" applyProtection="1">
      <alignment horizontal="left" vertical="center"/>
    </xf>
    <xf numFmtId="0" fontId="16" fillId="0" borderId="1" xfId="0" applyFont="1" applyBorder="1" applyAlignment="1" applyProtection="1">
      <alignment horizontal="left" vertical="center"/>
    </xf>
    <xf numFmtId="0" fontId="16" fillId="0" borderId="4" xfId="0" applyFont="1" applyBorder="1" applyAlignment="1" applyProtection="1">
      <alignment horizontal="left" vertical="center"/>
    </xf>
    <xf numFmtId="0" fontId="12" fillId="0" borderId="35" xfId="0" applyFont="1" applyBorder="1" applyAlignment="1" applyProtection="1">
      <alignment horizontal="left" vertical="center"/>
      <protection locked="0"/>
    </xf>
    <xf numFmtId="0" fontId="16" fillId="0" borderId="35" xfId="0" applyFont="1" applyBorder="1" applyAlignment="1" applyProtection="1">
      <alignment horizontal="left" vertical="center"/>
    </xf>
    <xf numFmtId="0" fontId="12" fillId="0" borderId="45" xfId="0" applyFont="1" applyBorder="1" applyAlignment="1" applyProtection="1">
      <alignment horizontal="left" vertical="center"/>
      <protection locked="0"/>
    </xf>
    <xf numFmtId="0" fontId="16" fillId="0" borderId="37" xfId="0" applyFont="1" applyBorder="1" applyAlignment="1" applyProtection="1">
      <alignment horizontal="center" vertical="center"/>
    </xf>
    <xf numFmtId="0" fontId="16" fillId="0" borderId="37" xfId="0" applyFont="1" applyBorder="1" applyAlignment="1" applyProtection="1">
      <alignment horizontal="left" vertical="center"/>
    </xf>
    <xf numFmtId="0" fontId="12" fillId="0" borderId="50"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6" fillId="0" borderId="50" xfId="0" applyFont="1" applyBorder="1" applyAlignment="1" applyProtection="1">
      <alignment horizontal="center" vertical="center"/>
    </xf>
    <xf numFmtId="0" fontId="16" fillId="0" borderId="23" xfId="0" applyFont="1" applyBorder="1" applyAlignment="1" applyProtection="1">
      <alignment horizontal="center" vertical="center"/>
    </xf>
    <xf numFmtId="0" fontId="41" fillId="0" borderId="50" xfId="2"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6" fillId="0" borderId="0" xfId="0" applyFont="1" applyBorder="1" applyAlignment="1" applyProtection="1">
      <alignment horizontal="left" vertical="top"/>
    </xf>
    <xf numFmtId="0" fontId="15" fillId="0" borderId="43" xfId="0" applyFont="1" applyBorder="1" applyAlignment="1" applyProtection="1">
      <alignment horizontal="left" vertical="top" wrapText="1"/>
    </xf>
    <xf numFmtId="49" fontId="13" fillId="0" borderId="78" xfId="0" applyNumberFormat="1" applyFont="1" applyBorder="1" applyAlignment="1" applyProtection="1">
      <alignment horizontal="center" vertical="center" wrapText="1"/>
      <protection locked="0"/>
    </xf>
    <xf numFmtId="49" fontId="13" fillId="0" borderId="79" xfId="0" applyNumberFormat="1" applyFont="1" applyBorder="1" applyAlignment="1" applyProtection="1">
      <alignment horizontal="center" vertical="center" wrapText="1"/>
      <protection locked="0"/>
    </xf>
    <xf numFmtId="49" fontId="13" fillId="0" borderId="89" xfId="0" applyNumberFormat="1" applyFont="1" applyBorder="1" applyAlignment="1" applyProtection="1">
      <alignment horizontal="center" vertical="center" wrapText="1"/>
      <protection locked="0"/>
    </xf>
    <xf numFmtId="49" fontId="13" fillId="0" borderId="11" xfId="0" applyNumberFormat="1" applyFont="1" applyBorder="1" applyAlignment="1" applyProtection="1">
      <alignment horizontal="center" vertical="center" wrapText="1"/>
      <protection locked="0"/>
    </xf>
    <xf numFmtId="49" fontId="13" fillId="0" borderId="0" xfId="0" applyNumberFormat="1" applyFont="1" applyBorder="1" applyAlignment="1" applyProtection="1">
      <alignment horizontal="center" vertical="center" wrapText="1"/>
      <protection locked="0"/>
    </xf>
    <xf numFmtId="49" fontId="13" fillId="0" borderId="31"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49" fontId="21" fillId="2" borderId="54" xfId="0" applyNumberFormat="1" applyFont="1" applyFill="1" applyBorder="1" applyAlignment="1" applyProtection="1">
      <alignment horizontal="center" vertical="center" wrapText="1"/>
    </xf>
    <xf numFmtId="49" fontId="21" fillId="2" borderId="55" xfId="0" applyNumberFormat="1" applyFont="1" applyFill="1" applyBorder="1" applyAlignment="1" applyProtection="1">
      <alignment horizontal="center" vertical="center" wrapText="1"/>
    </xf>
    <xf numFmtId="49" fontId="21" fillId="2" borderId="56" xfId="0" applyNumberFormat="1" applyFont="1" applyFill="1" applyBorder="1" applyAlignment="1" applyProtection="1">
      <alignment horizontal="center" vertical="center" wrapText="1"/>
    </xf>
    <xf numFmtId="49" fontId="13" fillId="0" borderId="69"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center" vertical="center" wrapText="1"/>
      <protection locked="0"/>
    </xf>
    <xf numFmtId="49" fontId="13" fillId="0" borderId="12" xfId="0" applyNumberFormat="1" applyFont="1" applyFill="1" applyBorder="1" applyAlignment="1" applyProtection="1">
      <alignment horizontal="center" vertical="center" wrapText="1"/>
      <protection locked="0"/>
    </xf>
    <xf numFmtId="49" fontId="13" fillId="0" borderId="57" xfId="0" applyNumberFormat="1" applyFont="1" applyFill="1" applyBorder="1" applyAlignment="1" applyProtection="1">
      <alignment horizontal="center" vertical="center" wrapText="1"/>
      <protection locked="0"/>
    </xf>
    <xf numFmtId="49" fontId="13" fillId="0" borderId="9" xfId="0" applyNumberFormat="1" applyFont="1" applyFill="1" applyBorder="1" applyAlignment="1" applyProtection="1">
      <alignment horizontal="center" vertical="center" wrapText="1"/>
      <protection locked="0"/>
    </xf>
    <xf numFmtId="49" fontId="13" fillId="0" borderId="13" xfId="0" applyNumberFormat="1" applyFont="1" applyFill="1" applyBorder="1" applyAlignment="1" applyProtection="1">
      <alignment horizontal="center" vertical="center" wrapText="1"/>
      <protection locked="0"/>
    </xf>
    <xf numFmtId="176" fontId="16" fillId="2" borderId="7" xfId="0" applyNumberFormat="1" applyFont="1" applyFill="1" applyBorder="1" applyAlignment="1" applyProtection="1">
      <alignment horizontal="center" vertical="center"/>
    </xf>
    <xf numFmtId="176" fontId="16" fillId="2" borderId="48" xfId="0" applyNumberFormat="1" applyFont="1" applyFill="1" applyBorder="1" applyAlignment="1" applyProtection="1">
      <alignment horizontal="center" vertical="center"/>
    </xf>
    <xf numFmtId="49" fontId="33" fillId="0" borderId="2" xfId="0" applyNumberFormat="1" applyFont="1" applyBorder="1" applyAlignment="1" applyProtection="1">
      <alignment horizontal="center" vertical="center"/>
      <protection locked="0"/>
    </xf>
    <xf numFmtId="49" fontId="33" fillId="0" borderId="27" xfId="0" applyNumberFormat="1" applyFont="1" applyBorder="1" applyAlignment="1" applyProtection="1">
      <alignment horizontal="center" vertical="center"/>
      <protection locked="0"/>
    </xf>
    <xf numFmtId="49" fontId="33" fillId="0" borderId="28" xfId="0" applyNumberFormat="1" applyFont="1" applyBorder="1" applyAlignment="1" applyProtection="1">
      <alignment horizontal="center" vertical="center"/>
      <protection locked="0"/>
    </xf>
    <xf numFmtId="49" fontId="33" fillId="0" borderId="5" xfId="0" applyNumberFormat="1" applyFont="1" applyBorder="1" applyAlignment="1" applyProtection="1">
      <alignment horizontal="center" vertical="center"/>
      <protection locked="0"/>
    </xf>
    <xf numFmtId="49" fontId="33" fillId="0" borderId="85" xfId="0" applyNumberFormat="1" applyFont="1" applyBorder="1" applyAlignment="1" applyProtection="1">
      <alignment horizontal="center" vertical="center"/>
      <protection locked="0"/>
    </xf>
    <xf numFmtId="49" fontId="33" fillId="0" borderId="30" xfId="0" applyNumberFormat="1" applyFont="1" applyBorder="1" applyAlignment="1" applyProtection="1">
      <alignment horizontal="center" vertical="center"/>
      <protection locked="0"/>
    </xf>
    <xf numFmtId="0" fontId="16" fillId="0" borderId="0" xfId="0" applyFont="1" applyBorder="1" applyAlignment="1" applyProtection="1">
      <alignment horizontal="left" vertical="center" wrapText="1"/>
      <protection locked="0"/>
    </xf>
    <xf numFmtId="0" fontId="22" fillId="3" borderId="39" xfId="0" applyFont="1" applyFill="1" applyBorder="1" applyAlignment="1" applyProtection="1">
      <alignment horizontal="left" vertical="top" wrapText="1"/>
    </xf>
    <xf numFmtId="0" fontId="15" fillId="3" borderId="16" xfId="0" applyFont="1" applyFill="1" applyBorder="1" applyAlignment="1" applyProtection="1">
      <alignment horizontal="left" vertical="top" wrapText="1"/>
    </xf>
    <xf numFmtId="0" fontId="12" fillId="3" borderId="16" xfId="0" applyFont="1" applyFill="1" applyBorder="1" applyAlignment="1" applyProtection="1">
      <alignment horizontal="left" vertical="top"/>
    </xf>
    <xf numFmtId="0" fontId="12" fillId="3" borderId="36" xfId="0" applyFont="1" applyFill="1" applyBorder="1" applyAlignment="1" applyProtection="1">
      <alignment horizontal="left" vertical="top"/>
    </xf>
    <xf numFmtId="0" fontId="22" fillId="3" borderId="40" xfId="0" applyFont="1" applyFill="1" applyBorder="1" applyAlignment="1" applyProtection="1">
      <alignment horizontal="left" vertical="top" wrapText="1"/>
    </xf>
    <xf numFmtId="0" fontId="15" fillId="3" borderId="37" xfId="0" applyFont="1" applyFill="1" applyBorder="1" applyAlignment="1" applyProtection="1">
      <alignment horizontal="left" vertical="top" wrapText="1"/>
    </xf>
    <xf numFmtId="0" fontId="12" fillId="3" borderId="37" xfId="0" applyFont="1" applyFill="1" applyBorder="1" applyAlignment="1" applyProtection="1">
      <alignment horizontal="left" vertical="top" wrapText="1"/>
    </xf>
    <xf numFmtId="0" fontId="12" fillId="3" borderId="38" xfId="0" applyFont="1" applyFill="1" applyBorder="1" applyAlignment="1" applyProtection="1">
      <alignment horizontal="left" vertical="top" wrapText="1"/>
    </xf>
    <xf numFmtId="0" fontId="54" fillId="0" borderId="6"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9" xfId="0" applyFont="1" applyBorder="1" applyAlignment="1" applyProtection="1">
      <alignment horizontal="center" vertical="center"/>
      <protection locked="0"/>
    </xf>
    <xf numFmtId="49" fontId="49" fillId="0" borderId="78" xfId="0" applyNumberFormat="1" applyFont="1" applyBorder="1" applyAlignment="1" applyProtection="1">
      <alignment horizontal="center" vertical="center" wrapText="1"/>
      <protection locked="0"/>
    </xf>
    <xf numFmtId="49" fontId="49" fillId="0" borderId="79" xfId="0" applyNumberFormat="1" applyFont="1" applyBorder="1" applyAlignment="1" applyProtection="1">
      <alignment horizontal="center" vertical="center" wrapText="1"/>
      <protection locked="0"/>
    </xf>
    <xf numFmtId="49" fontId="49" fillId="0" borderId="89" xfId="0" applyNumberFormat="1" applyFont="1" applyBorder="1" applyAlignment="1" applyProtection="1">
      <alignment horizontal="center" vertical="center" wrapText="1"/>
      <protection locked="0"/>
    </xf>
    <xf numFmtId="49" fontId="49" fillId="0" borderId="11" xfId="0" applyNumberFormat="1" applyFont="1" applyBorder="1" applyAlignment="1" applyProtection="1">
      <alignment horizontal="center" vertical="center" wrapText="1"/>
      <protection locked="0"/>
    </xf>
    <xf numFmtId="49" fontId="49" fillId="0" borderId="0" xfId="0" applyNumberFormat="1" applyFont="1" applyBorder="1" applyAlignment="1" applyProtection="1">
      <alignment horizontal="center" vertical="center" wrapText="1"/>
      <protection locked="0"/>
    </xf>
    <xf numFmtId="49" fontId="49" fillId="0" borderId="31" xfId="0" applyNumberFormat="1" applyFont="1" applyBorder="1" applyAlignment="1" applyProtection="1">
      <alignment horizontal="center" vertical="center" wrapText="1"/>
      <protection locked="0"/>
    </xf>
    <xf numFmtId="49" fontId="49" fillId="0" borderId="10" xfId="0" applyNumberFormat="1" applyFont="1" applyBorder="1" applyAlignment="1" applyProtection="1">
      <alignment horizontal="center" vertical="center" wrapText="1"/>
      <protection locked="0"/>
    </xf>
    <xf numFmtId="49" fontId="49" fillId="0" borderId="9" xfId="0" applyNumberFormat="1" applyFont="1" applyBorder="1" applyAlignment="1" applyProtection="1">
      <alignment horizontal="center" vertical="center" wrapText="1"/>
      <protection locked="0"/>
    </xf>
    <xf numFmtId="49" fontId="49" fillId="0" borderId="30" xfId="0" applyNumberFormat="1" applyFont="1" applyBorder="1" applyAlignment="1" applyProtection="1">
      <alignment horizontal="center" vertical="center" wrapText="1"/>
      <protection locked="0"/>
    </xf>
    <xf numFmtId="49" fontId="52" fillId="0" borderId="25"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49" fontId="52" fillId="0" borderId="10" xfId="0" applyNumberFormat="1" applyFont="1" applyBorder="1" applyAlignment="1" applyProtection="1">
      <alignment horizontal="center" vertical="center"/>
      <protection locked="0"/>
    </xf>
    <xf numFmtId="49" fontId="52" fillId="0" borderId="9" xfId="0" applyNumberFormat="1" applyFont="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85" xfId="0" applyNumberFormat="1" applyFont="1" applyBorder="1" applyAlignment="1" applyProtection="1">
      <alignment horizontal="center" vertical="center"/>
      <protection locked="0"/>
    </xf>
    <xf numFmtId="49" fontId="49" fillId="0" borderId="10" xfId="0" applyNumberFormat="1" applyFont="1" applyBorder="1" applyAlignment="1" applyProtection="1">
      <alignment horizontal="center" vertical="center"/>
      <protection locked="0"/>
    </xf>
    <xf numFmtId="49" fontId="49" fillId="0" borderId="9" xfId="0" applyNumberFormat="1" applyFont="1" applyBorder="1" applyAlignment="1" applyProtection="1">
      <alignment horizontal="center" vertical="center"/>
      <protection locked="0"/>
    </xf>
    <xf numFmtId="49" fontId="49" fillId="0" borderId="30" xfId="0" applyNumberFormat="1" applyFont="1" applyBorder="1" applyAlignment="1" applyProtection="1">
      <alignment horizontal="center" vertical="center"/>
      <protection locked="0"/>
    </xf>
    <xf numFmtId="49" fontId="52" fillId="0" borderId="28" xfId="0" applyNumberFormat="1" applyFont="1" applyBorder="1" applyAlignment="1" applyProtection="1">
      <alignment horizontal="center" vertical="center"/>
      <protection locked="0"/>
    </xf>
    <xf numFmtId="49" fontId="52" fillId="0" borderId="2" xfId="0" applyNumberFormat="1" applyFont="1" applyBorder="1" applyAlignment="1" applyProtection="1">
      <alignment horizontal="center" vertical="center"/>
      <protection locked="0"/>
    </xf>
    <xf numFmtId="49" fontId="52" fillId="0" borderId="5" xfId="0" applyNumberFormat="1" applyFont="1" applyBorder="1" applyAlignment="1" applyProtection="1">
      <alignment horizontal="center" vertical="center"/>
      <protection locked="0"/>
    </xf>
    <xf numFmtId="49" fontId="52" fillId="0" borderId="27" xfId="0" applyNumberFormat="1" applyFont="1" applyBorder="1" applyAlignment="1" applyProtection="1">
      <alignment horizontal="center" vertical="center"/>
      <protection locked="0"/>
    </xf>
    <xf numFmtId="49" fontId="53" fillId="0" borderId="28" xfId="0" applyNumberFormat="1" applyFont="1" applyFill="1" applyBorder="1" applyAlignment="1" applyProtection="1">
      <alignment horizontal="center" vertical="center"/>
      <protection locked="0"/>
    </xf>
    <xf numFmtId="49" fontId="53" fillId="0" borderId="2" xfId="0" applyNumberFormat="1" applyFont="1" applyFill="1" applyBorder="1" applyAlignment="1" applyProtection="1">
      <alignment horizontal="center" vertical="center"/>
      <protection locked="0"/>
    </xf>
    <xf numFmtId="49" fontId="53" fillId="0" borderId="27" xfId="0" applyNumberFormat="1" applyFont="1" applyFill="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49" fontId="53" fillId="0" borderId="2" xfId="0" applyNumberFormat="1" applyFont="1" applyBorder="1" applyAlignment="1" applyProtection="1">
      <alignment horizontal="center" vertical="center"/>
      <protection locked="0"/>
    </xf>
    <xf numFmtId="49" fontId="53" fillId="0" borderId="5" xfId="0" applyNumberFormat="1" applyFont="1" applyBorder="1" applyAlignment="1" applyProtection="1">
      <alignment horizontal="center" vertical="center"/>
      <protection locked="0"/>
    </xf>
    <xf numFmtId="49" fontId="53" fillId="0" borderId="27" xfId="0" applyNumberFormat="1" applyFont="1" applyBorder="1" applyAlignment="1" applyProtection="1">
      <alignment horizontal="center" vertical="center"/>
      <protection locked="0"/>
    </xf>
    <xf numFmtId="0" fontId="53" fillId="0" borderId="50"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3" fillId="0" borderId="51" xfId="0" applyFont="1" applyBorder="1" applyAlignment="1" applyProtection="1">
      <alignment horizontal="center" vertical="center"/>
      <protection locked="0"/>
    </xf>
    <xf numFmtId="0" fontId="53" fillId="0" borderId="52" xfId="0" applyFont="1" applyBorder="1" applyAlignment="1" applyProtection="1">
      <alignment horizontal="center" vertical="center"/>
      <protection locked="0"/>
    </xf>
    <xf numFmtId="49" fontId="53" fillId="0" borderId="10" xfId="0" applyNumberFormat="1" applyFont="1" applyFill="1" applyBorder="1" applyAlignment="1" applyProtection="1">
      <alignment horizontal="center" vertical="center" wrapText="1"/>
      <protection locked="0"/>
    </xf>
    <xf numFmtId="49" fontId="53" fillId="0" borderId="9" xfId="0" applyNumberFormat="1" applyFont="1" applyFill="1" applyBorder="1" applyAlignment="1" applyProtection="1">
      <alignment horizontal="center" vertical="center" wrapText="1"/>
      <protection locked="0"/>
    </xf>
    <xf numFmtId="49" fontId="53" fillId="0" borderId="57" xfId="0" applyNumberFormat="1" applyFont="1" applyFill="1" applyBorder="1" applyAlignment="1" applyProtection="1">
      <alignment horizontal="center" vertical="center" wrapText="1"/>
      <protection locked="0"/>
    </xf>
    <xf numFmtId="49" fontId="53" fillId="0" borderId="58" xfId="0" applyNumberFormat="1" applyFont="1" applyFill="1" applyBorder="1" applyAlignment="1" applyProtection="1">
      <alignment horizontal="center" vertical="center" wrapText="1"/>
      <protection locked="0"/>
    </xf>
    <xf numFmtId="49" fontId="53" fillId="0" borderId="30" xfId="0" applyNumberFormat="1" applyFont="1" applyFill="1" applyBorder="1" applyAlignment="1" applyProtection="1">
      <alignment horizontal="center" vertical="center" wrapText="1"/>
      <protection locked="0"/>
    </xf>
    <xf numFmtId="0" fontId="52" fillId="0" borderId="28"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27" xfId="0" applyFont="1" applyBorder="1" applyAlignment="1" applyProtection="1">
      <alignment horizontal="center" vertical="center"/>
      <protection locked="0"/>
    </xf>
    <xf numFmtId="0" fontId="49" fillId="0" borderId="54" xfId="0" applyFont="1" applyBorder="1" applyAlignment="1" applyProtection="1">
      <alignment horizontal="center" vertical="center"/>
      <protection locked="0"/>
    </xf>
    <xf numFmtId="0" fontId="49" fillId="0" borderId="55" xfId="0" applyFont="1" applyBorder="1" applyAlignment="1" applyProtection="1">
      <alignment horizontal="center" vertical="center"/>
      <protection locked="0"/>
    </xf>
    <xf numFmtId="0" fontId="49" fillId="0" borderId="56" xfId="0" applyFont="1" applyBorder="1" applyAlignment="1" applyProtection="1">
      <alignment horizontal="center" vertical="center"/>
      <protection locked="0"/>
    </xf>
    <xf numFmtId="0" fontId="52" fillId="0" borderId="10" xfId="0" applyFont="1" applyBorder="1" applyAlignment="1" applyProtection="1">
      <alignment horizontal="center" vertical="center"/>
      <protection locked="0"/>
    </xf>
    <xf numFmtId="0" fontId="52" fillId="0" borderId="9" xfId="0" applyFont="1" applyBorder="1" applyAlignment="1" applyProtection="1">
      <alignment horizontal="center" vertical="center"/>
      <protection locked="0"/>
    </xf>
    <xf numFmtId="0" fontId="52" fillId="0" borderId="30" xfId="0" applyFont="1" applyBorder="1" applyAlignment="1" applyProtection="1">
      <alignment horizontal="center" vertical="center"/>
      <protection locked="0"/>
    </xf>
    <xf numFmtId="49" fontId="53" fillId="0" borderId="55" xfId="0" applyNumberFormat="1" applyFont="1" applyBorder="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52" fillId="0" borderId="6"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29" xfId="0" applyFont="1" applyBorder="1" applyAlignment="1" applyProtection="1">
      <alignment horizontal="center" vertical="center"/>
      <protection locked="0"/>
    </xf>
    <xf numFmtId="0" fontId="12" fillId="0" borderId="42" xfId="0" applyNumberFormat="1" applyFont="1" applyBorder="1" applyAlignment="1">
      <alignment horizontal="left" vertical="top"/>
    </xf>
    <xf numFmtId="0" fontId="12" fillId="0" borderId="43" xfId="0" applyNumberFormat="1" applyFont="1" applyBorder="1" applyAlignment="1">
      <alignment horizontal="left" vertical="top"/>
    </xf>
    <xf numFmtId="0" fontId="12" fillId="0" borderId="46" xfId="0" applyNumberFormat="1" applyFont="1" applyBorder="1" applyAlignment="1">
      <alignment horizontal="left" vertical="top"/>
    </xf>
    <xf numFmtId="0" fontId="12" fillId="0" borderId="17" xfId="0" applyNumberFormat="1" applyFont="1" applyBorder="1" applyAlignment="1">
      <alignment horizontal="left" vertical="top"/>
    </xf>
    <xf numFmtId="0" fontId="12" fillId="0" borderId="0" xfId="0" applyNumberFormat="1" applyFont="1" applyBorder="1" applyAlignment="1">
      <alignment horizontal="left" vertical="top"/>
    </xf>
    <xf numFmtId="0" fontId="12" fillId="0" borderId="31" xfId="0" applyNumberFormat="1" applyFont="1" applyBorder="1" applyAlignment="1">
      <alignment horizontal="left" vertical="top"/>
    </xf>
    <xf numFmtId="0" fontId="12" fillId="0" borderId="44" xfId="0" applyNumberFormat="1" applyFont="1" applyBorder="1" applyAlignment="1">
      <alignment horizontal="left" vertical="top"/>
    </xf>
    <xf numFmtId="0" fontId="12" fillId="0" borderId="3" xfId="0" applyNumberFormat="1" applyFont="1" applyBorder="1" applyAlignment="1">
      <alignment horizontal="left" vertical="top"/>
    </xf>
    <xf numFmtId="0" fontId="12" fillId="0" borderId="32" xfId="0" applyNumberFormat="1" applyFont="1" applyBorder="1" applyAlignment="1">
      <alignment horizontal="left" vertical="top"/>
    </xf>
    <xf numFmtId="0" fontId="27" fillId="5" borderId="1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0" fontId="27" fillId="5" borderId="29" xfId="0" applyFont="1" applyFill="1" applyBorder="1" applyAlignment="1" applyProtection="1">
      <alignment horizontal="center" vertical="center"/>
    </xf>
    <xf numFmtId="0" fontId="23" fillId="5" borderId="24" xfId="0" applyFont="1" applyFill="1" applyBorder="1" applyAlignment="1" applyProtection="1">
      <alignment horizontal="center" vertical="center"/>
    </xf>
    <xf numFmtId="49" fontId="27" fillId="5" borderId="19" xfId="0" applyNumberFormat="1" applyFont="1" applyFill="1" applyBorder="1" applyAlignment="1" applyProtection="1">
      <alignment horizontal="center" vertical="center"/>
    </xf>
    <xf numFmtId="49" fontId="27" fillId="5" borderId="1" xfId="0" applyNumberFormat="1" applyFont="1" applyFill="1" applyBorder="1" applyAlignment="1" applyProtection="1">
      <alignment horizontal="center" vertical="center"/>
    </xf>
    <xf numFmtId="49" fontId="27" fillId="5" borderId="29" xfId="0" applyNumberFormat="1" applyFont="1" applyFill="1" applyBorder="1" applyAlignment="1" applyProtection="1">
      <alignment horizontal="center" vertical="center"/>
    </xf>
    <xf numFmtId="0" fontId="37" fillId="0" borderId="0" xfId="0" applyNumberFormat="1" applyFont="1" applyAlignment="1">
      <alignment horizontal="center" vertical="center"/>
    </xf>
    <xf numFmtId="0" fontId="46" fillId="0" borderId="0" xfId="0" applyNumberFormat="1" applyFont="1" applyAlignment="1">
      <alignment horizontal="center" vertical="center"/>
    </xf>
    <xf numFmtId="0" fontId="48" fillId="0" borderId="74" xfId="0" applyNumberFormat="1" applyFont="1" applyBorder="1" applyAlignment="1">
      <alignment horizontal="center" vertical="center"/>
    </xf>
    <xf numFmtId="0" fontId="48" fillId="0" borderId="75" xfId="0" applyNumberFormat="1" applyFont="1" applyBorder="1" applyAlignment="1">
      <alignment horizontal="center" vertical="center"/>
    </xf>
    <xf numFmtId="49" fontId="44" fillId="0" borderId="16" xfId="0" applyNumberFormat="1" applyFont="1" applyBorder="1" applyAlignment="1">
      <alignment horizontal="center" vertical="center"/>
    </xf>
    <xf numFmtId="0" fontId="44" fillId="0" borderId="36" xfId="0" applyNumberFormat="1" applyFont="1" applyBorder="1" applyAlignment="1">
      <alignment horizontal="center" vertical="center"/>
    </xf>
    <xf numFmtId="0" fontId="44" fillId="0" borderId="35" xfId="0" applyNumberFormat="1" applyFont="1" applyBorder="1" applyAlignment="1">
      <alignment horizontal="center" vertical="center" wrapText="1"/>
    </xf>
    <xf numFmtId="0" fontId="44" fillId="0" borderId="45" xfId="0" applyNumberFormat="1" applyFont="1" applyBorder="1" applyAlignment="1">
      <alignment horizontal="center" vertical="center" wrapText="1"/>
    </xf>
  </cellXfs>
  <cellStyles count="4">
    <cellStyle name="ハイパーリンク" xfId="2" builtinId="8"/>
    <cellStyle name="標準" xfId="0" builtinId="0"/>
    <cellStyle name="標準 2" xfId="1" xr:uid="{72746C6B-C56B-4A1F-83B4-CC07254D7190}"/>
    <cellStyle name="標準 3" xfId="3" xr:uid="{DAB02156-EFE3-479D-9B22-1428C1F60F2D}"/>
  </cellStyles>
  <dxfs count="81">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theme="5" tint="0.79998168889431442"/>
        </patternFill>
      </fill>
    </dxf>
    <dxf>
      <font>
        <b/>
        <i val="0"/>
        <color rgb="FFFF0000"/>
      </font>
    </dxf>
    <dxf>
      <font>
        <b/>
        <i val="0"/>
        <color rgb="FFFF0000"/>
      </font>
    </dxf>
    <dxf>
      <font>
        <b/>
        <i val="0"/>
        <color rgb="FFFF0000"/>
      </font>
    </dxf>
    <dxf>
      <font>
        <color rgb="FFFF0000"/>
      </font>
    </dxf>
    <dxf>
      <font>
        <strike val="0"/>
        <color rgb="FFFF0000"/>
      </font>
      <fill>
        <patternFill>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ill>
        <patternFill>
          <bgColor rgb="FFFF0000"/>
        </patternFill>
      </fill>
    </dxf>
    <dxf>
      <fill>
        <patternFill>
          <bgColor rgb="FFFF0000"/>
        </patternFill>
      </fill>
    </dxf>
    <dxf>
      <font>
        <strike val="0"/>
        <color rgb="FFFF0000"/>
      </font>
      <fill>
        <patternFill>
          <bgColor theme="5" tint="0.79998168889431442"/>
        </patternFill>
      </fill>
    </dxf>
    <dxf>
      <font>
        <color auto="1"/>
      </font>
      <fill>
        <patternFill>
          <bgColor rgb="FFFF0000"/>
        </patternFill>
      </fill>
    </dxf>
    <dxf>
      <font>
        <strike val="0"/>
        <color rgb="FFFF0000"/>
      </font>
      <fill>
        <patternFill>
          <bgColor theme="5" tint="0.79998168889431442"/>
        </patternFill>
      </fill>
    </dxf>
    <dxf>
      <fill>
        <patternFill>
          <bgColor theme="8" tint="0.59996337778862885"/>
        </patternFill>
      </fill>
    </dxf>
    <dxf>
      <fill>
        <patternFill>
          <bgColor theme="8" tint="0.59996337778862885"/>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リスト_登録用紙!$R$5" lockText="1" noThreeD="1"/>
</file>

<file path=xl/ctrlProps/ctrlProp11.xml><?xml version="1.0" encoding="utf-8"?>
<formControlPr xmlns="http://schemas.microsoft.com/office/spreadsheetml/2009/9/main" objectType="CheckBox" fmlaLink="リスト_登録用紙!$R$6" lockText="1" noThreeD="1"/>
</file>

<file path=xl/ctrlProps/ctrlProp12.xml><?xml version="1.0" encoding="utf-8"?>
<formControlPr xmlns="http://schemas.microsoft.com/office/spreadsheetml/2009/9/main" objectType="CheckBox" fmlaLink="リスト_登録用紙!$R$7" lockText="1" noThreeD="1"/>
</file>

<file path=xl/ctrlProps/ctrlProp13.xml><?xml version="1.0" encoding="utf-8"?>
<formControlPr xmlns="http://schemas.microsoft.com/office/spreadsheetml/2009/9/main" objectType="CheckBox" fmlaLink="リスト_登録用紙!$R$8"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リスト_登録用紙!$R$5" lockText="1" noThreeD="1"/>
</file>

<file path=xl/ctrlProps/ctrlProp25.xml><?xml version="1.0" encoding="utf-8"?>
<formControlPr xmlns="http://schemas.microsoft.com/office/spreadsheetml/2009/9/main" objectType="CheckBox" fmlaLink="リスト_登録用紙!$R$6" lockText="1" noThreeD="1"/>
</file>

<file path=xl/ctrlProps/ctrlProp26.xml><?xml version="1.0" encoding="utf-8"?>
<formControlPr xmlns="http://schemas.microsoft.com/office/spreadsheetml/2009/9/main" objectType="CheckBox" fmlaLink="リスト_登録用紙!$R$7" lockText="1" noThreeD="1"/>
</file>

<file path=xl/ctrlProps/ctrlProp27.xml><?xml version="1.0" encoding="utf-8"?>
<formControlPr xmlns="http://schemas.microsoft.com/office/spreadsheetml/2009/9/main" objectType="CheckBox" fmlaLink="リスト_登録用紙!$R$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リスト_登録用紙!$R$5" lockText="1" noThreeD="1"/>
</file>

<file path=xl/ctrlProps/ctrlProp39.xml><?xml version="1.0" encoding="utf-8"?>
<formControlPr xmlns="http://schemas.microsoft.com/office/spreadsheetml/2009/9/main" objectType="CheckBox" fmlaLink="リスト_登録用紙!$R$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リスト_登録用紙!$R$7" lockText="1" noThreeD="1"/>
</file>

<file path=xl/ctrlProps/ctrlProp41.xml><?xml version="1.0" encoding="utf-8"?>
<formControlPr xmlns="http://schemas.microsoft.com/office/spreadsheetml/2009/9/main" objectType="CheckBox" fmlaLink="リスト_登録用紙!$R$8"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291912</xdr:colOff>
      <xdr:row>0</xdr:row>
      <xdr:rowOff>256055</xdr:rowOff>
    </xdr:from>
    <xdr:ext cx="5947523" cy="28020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91794" y="256055"/>
          <a:ext cx="5947523" cy="280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en-US" altLang="ja-JP" sz="1200" b="1"/>
            <a:t>Bank Transfer Request Form (For</a:t>
          </a:r>
          <a:r>
            <a:rPr kumimoji="1" lang="en-US" altLang="ja-JP" sz="1200" b="1" baseline="0"/>
            <a:t> Travel Expenses, Honorariums, and Reimbursements)</a:t>
          </a:r>
          <a:endParaRPr kumimoji="1" lang="ja-JP" altLang="en-US" sz="1200" b="1"/>
        </a:p>
      </xdr:txBody>
    </xdr:sp>
    <xdr:clientData/>
  </xdr:oneCellAnchor>
  <xdr:twoCellAnchor>
    <xdr:from>
      <xdr:col>0</xdr:col>
      <xdr:colOff>1</xdr:colOff>
      <xdr:row>4</xdr:row>
      <xdr:rowOff>190500</xdr:rowOff>
    </xdr:from>
    <xdr:to>
      <xdr:col>0</xdr:col>
      <xdr:colOff>1120589</xdr:colOff>
      <xdr:row>6</xdr:row>
      <xdr:rowOff>22411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 y="885265"/>
          <a:ext cx="1120588" cy="212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a:t>
          </a:r>
          <a:r>
            <a:rPr kumimoji="1" lang="en-US" altLang="ja-JP" sz="1000" baseline="0"/>
            <a:t> Scienc Tokyo</a:t>
          </a:r>
          <a:endParaRPr kumimoji="1" lang="ja-JP" altLang="en-US" sz="1000"/>
        </a:p>
      </xdr:txBody>
    </xdr:sp>
    <xdr:clientData/>
  </xdr:twoCellAnchor>
  <xdr:twoCellAnchor>
    <xdr:from>
      <xdr:col>0</xdr:col>
      <xdr:colOff>1206390</xdr:colOff>
      <xdr:row>12</xdr:row>
      <xdr:rowOff>63313</xdr:rowOff>
    </xdr:from>
    <xdr:to>
      <xdr:col>2</xdr:col>
      <xdr:colOff>291350</xdr:colOff>
      <xdr:row>13</xdr:row>
      <xdr:rowOff>121024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06390" y="1822637"/>
          <a:ext cx="1505431" cy="43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Request type</a:t>
          </a:r>
        </a:p>
      </xdr:txBody>
    </xdr:sp>
    <xdr:clientData/>
  </xdr:twoCellAnchor>
  <xdr:twoCellAnchor>
    <xdr:from>
      <xdr:col>0</xdr:col>
      <xdr:colOff>1205832</xdr:colOff>
      <xdr:row>13</xdr:row>
      <xdr:rowOff>81803</xdr:rowOff>
    </xdr:from>
    <xdr:to>
      <xdr:col>3</xdr:col>
      <xdr:colOff>1</xdr:colOff>
      <xdr:row>13</xdr:row>
      <xdr:rowOff>358588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05832" y="2222127"/>
          <a:ext cx="1562022" cy="276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Employment status</a:t>
          </a:r>
        </a:p>
      </xdr:txBody>
    </xdr:sp>
    <xdr:clientData/>
  </xdr:twoCellAnchor>
  <xdr:twoCellAnchor>
    <xdr:from>
      <xdr:col>0</xdr:col>
      <xdr:colOff>150158</xdr:colOff>
      <xdr:row>17</xdr:row>
      <xdr:rowOff>84604</xdr:rowOff>
    </xdr:from>
    <xdr:to>
      <xdr:col>1</xdr:col>
      <xdr:colOff>526676</xdr:colOff>
      <xdr:row>19</xdr:row>
      <xdr:rowOff>170329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0158" y="3592045"/>
          <a:ext cx="1810871" cy="55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Home address</a:t>
          </a:r>
          <a:endParaRPr kumimoji="1" lang="ja-JP" altLang="en-US" sz="1000"/>
        </a:p>
      </xdr:txBody>
    </xdr:sp>
    <xdr:clientData/>
  </xdr:twoCellAnchor>
  <xdr:twoCellAnchor>
    <xdr:from>
      <xdr:col>1</xdr:col>
      <xdr:colOff>415417</xdr:colOff>
      <xdr:row>16</xdr:row>
      <xdr:rowOff>329612</xdr:rowOff>
    </xdr:from>
    <xdr:to>
      <xdr:col>2</xdr:col>
      <xdr:colOff>129668</xdr:colOff>
      <xdr:row>19</xdr:row>
      <xdr:rowOff>81962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849770" y="3489671"/>
          <a:ext cx="700369" cy="57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Zip</a:t>
          </a:r>
          <a:r>
            <a:rPr kumimoji="1" lang="en-US" altLang="ja-JP" sz="1000" baseline="0"/>
            <a:t> code</a:t>
          </a:r>
          <a:endParaRPr kumimoji="1" lang="ja-JP" altLang="en-US" sz="1000"/>
        </a:p>
      </xdr:txBody>
    </xdr:sp>
    <xdr:clientData/>
  </xdr:twoCellAnchor>
  <xdr:twoCellAnchor>
    <xdr:from>
      <xdr:col>13</xdr:col>
      <xdr:colOff>59391</xdr:colOff>
      <xdr:row>20</xdr:row>
      <xdr:rowOff>56592</xdr:rowOff>
    </xdr:from>
    <xdr:to>
      <xdr:col>17</xdr:col>
      <xdr:colOff>22412</xdr:colOff>
      <xdr:row>20</xdr:row>
      <xdr:rowOff>335618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301067" y="4415680"/>
          <a:ext cx="1352551" cy="279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Telephone </a:t>
          </a:r>
          <a:r>
            <a:rPr kumimoji="1" lang="en-US" altLang="ja-JP" sz="1000" baseline="0"/>
            <a:t>number</a:t>
          </a:r>
          <a:endParaRPr kumimoji="1" lang="ja-JP" altLang="en-US" sz="1000"/>
        </a:p>
      </xdr:txBody>
    </xdr:sp>
    <xdr:clientData/>
  </xdr:twoCellAnchor>
  <xdr:twoCellAnchor>
    <xdr:from>
      <xdr:col>0</xdr:col>
      <xdr:colOff>1261220</xdr:colOff>
      <xdr:row>20</xdr:row>
      <xdr:rowOff>76200</xdr:rowOff>
    </xdr:from>
    <xdr:to>
      <xdr:col>1</xdr:col>
      <xdr:colOff>963706</xdr:colOff>
      <xdr:row>21</xdr:row>
      <xdr:rowOff>66675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61220" y="4305300"/>
          <a:ext cx="114076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Staff ID number</a:t>
          </a:r>
          <a:endParaRPr kumimoji="1" lang="ja-JP" altLang="en-US" sz="1000"/>
        </a:p>
      </xdr:txBody>
    </xdr:sp>
    <xdr:clientData/>
  </xdr:twoCellAnchor>
  <xdr:twoCellAnchor>
    <xdr:from>
      <xdr:col>0</xdr:col>
      <xdr:colOff>0</xdr:colOff>
      <xdr:row>22</xdr:row>
      <xdr:rowOff>142875</xdr:rowOff>
    </xdr:from>
    <xdr:to>
      <xdr:col>2</xdr:col>
      <xdr:colOff>27214</xdr:colOff>
      <xdr:row>23</xdr:row>
      <xdr:rowOff>235322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0" y="5133975"/>
          <a:ext cx="2456089" cy="473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of birth (Write the year in 4 digits)	</a:t>
          </a:r>
          <a:endParaRPr kumimoji="1" lang="ja-JP" altLang="en-US" sz="1000"/>
        </a:p>
      </xdr:txBody>
    </xdr:sp>
    <xdr:clientData/>
  </xdr:twoCellAnchor>
  <xdr:twoCellAnchor>
    <xdr:from>
      <xdr:col>13</xdr:col>
      <xdr:colOff>45496</xdr:colOff>
      <xdr:row>22</xdr:row>
      <xdr:rowOff>69926</xdr:rowOff>
    </xdr:from>
    <xdr:to>
      <xdr:col>15</xdr:col>
      <xdr:colOff>313764</xdr:colOff>
      <xdr:row>22</xdr:row>
      <xdr:rowOff>313765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231143" y="5242561"/>
          <a:ext cx="949586" cy="243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YYYY/MM/DD</a:t>
          </a:r>
          <a:endParaRPr kumimoji="1" lang="ja-JP" altLang="en-US" sz="1000"/>
        </a:p>
      </xdr:txBody>
    </xdr:sp>
    <xdr:clientData/>
  </xdr:twoCellAnchor>
  <xdr:twoCellAnchor>
    <xdr:from>
      <xdr:col>0</xdr:col>
      <xdr:colOff>9525</xdr:colOff>
      <xdr:row>7</xdr:row>
      <xdr:rowOff>123824</xdr:rowOff>
    </xdr:from>
    <xdr:to>
      <xdr:col>22</xdr:col>
      <xdr:colOff>190501</xdr:colOff>
      <xdr:row>9</xdr:row>
      <xdr:rowOff>112058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525" y="1333499"/>
          <a:ext cx="9467851" cy="350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 request that payment from</a:t>
          </a:r>
          <a:r>
            <a:rPr kumimoji="1" lang="en-US" altLang="ja-JP" sz="1000" baseline="0"/>
            <a:t> Science Tokyo </a:t>
          </a:r>
          <a:r>
            <a:rPr kumimoji="1" lang="en-US" altLang="ja-JP" sz="1000">
              <a:solidFill>
                <a:schemeClr val="dk1"/>
              </a:solidFill>
              <a:effectLst/>
              <a:latin typeface="+mn-lt"/>
              <a:ea typeface="+mn-ea"/>
              <a:cs typeface="+mn-cs"/>
            </a:rPr>
            <a:t>for travel expenses, honorariums,</a:t>
          </a:r>
          <a:r>
            <a:rPr kumimoji="1" lang="en-US" altLang="ja-JP" sz="1000" baseline="0">
              <a:solidFill>
                <a:schemeClr val="dk1"/>
              </a:solidFill>
              <a:effectLst/>
              <a:latin typeface="+mn-lt"/>
              <a:ea typeface="+mn-ea"/>
              <a:cs typeface="+mn-cs"/>
            </a:rPr>
            <a:t> or reimbursement </a:t>
          </a:r>
          <a:r>
            <a:rPr kumimoji="1" lang="en-US" altLang="ja-JP" sz="1000"/>
            <a:t>be made to the bank </a:t>
          </a:r>
          <a:r>
            <a:rPr kumimoji="1" lang="en-US" altLang="ja-JP" sz="1000" baseline="0"/>
            <a:t> account below.</a:t>
          </a:r>
          <a:endParaRPr kumimoji="1" lang="ja-JP" altLang="en-US" sz="1000"/>
        </a:p>
      </xdr:txBody>
    </xdr:sp>
    <xdr:clientData/>
  </xdr:twoCellAnchor>
  <xdr:twoCellAnchor>
    <xdr:from>
      <xdr:col>1</xdr:col>
      <xdr:colOff>359147</xdr:colOff>
      <xdr:row>34</xdr:row>
      <xdr:rowOff>203948</xdr:rowOff>
    </xdr:from>
    <xdr:to>
      <xdr:col>3</xdr:col>
      <xdr:colOff>291353</xdr:colOff>
      <xdr:row>35</xdr:row>
      <xdr:rowOff>83484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793500" y="8473889"/>
          <a:ext cx="1265706" cy="38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Type of account</a:t>
          </a:r>
          <a:endParaRPr kumimoji="1" lang="ja-JP" altLang="en-US" sz="1000"/>
        </a:p>
      </xdr:txBody>
    </xdr:sp>
    <xdr:clientData/>
  </xdr:twoCellAnchor>
  <xdr:twoCellAnchor>
    <xdr:from>
      <xdr:col>0</xdr:col>
      <xdr:colOff>519394</xdr:colOff>
      <xdr:row>39</xdr:row>
      <xdr:rowOff>69476</xdr:rowOff>
    </xdr:from>
    <xdr:to>
      <xdr:col>1</xdr:col>
      <xdr:colOff>907677</xdr:colOff>
      <xdr:row>40</xdr:row>
      <xdr:rowOff>67235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19394" y="10851776"/>
          <a:ext cx="1826558" cy="38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information </a:t>
          </a:r>
          <a:endParaRPr kumimoji="1" lang="ja-JP" altLang="en-US" sz="1000"/>
        </a:p>
      </xdr:txBody>
    </xdr:sp>
    <xdr:clientData/>
  </xdr:twoCellAnchor>
  <xdr:twoCellAnchor>
    <xdr:from>
      <xdr:col>5</xdr:col>
      <xdr:colOff>231963</xdr:colOff>
      <xdr:row>38</xdr:row>
      <xdr:rowOff>87181</xdr:rowOff>
    </xdr:from>
    <xdr:to>
      <xdr:col>7</xdr:col>
      <xdr:colOff>322730</xdr:colOff>
      <xdr:row>39</xdr:row>
      <xdr:rowOff>99059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692339" y="11149628"/>
          <a:ext cx="772085" cy="343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16</xdr:col>
      <xdr:colOff>299197</xdr:colOff>
      <xdr:row>38</xdr:row>
      <xdr:rowOff>90766</xdr:rowOff>
    </xdr:from>
    <xdr:to>
      <xdr:col>20</xdr:col>
      <xdr:colOff>268941</xdr:colOff>
      <xdr:row>39</xdr:row>
      <xdr:rowOff>109817</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528672" y="10482541"/>
          <a:ext cx="1341344" cy="409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person</a:t>
          </a:r>
          <a:endParaRPr kumimoji="1" lang="ja-JP" altLang="en-US" sz="1000"/>
        </a:p>
      </xdr:txBody>
    </xdr:sp>
    <xdr:clientData/>
  </xdr:twoCellAnchor>
  <xdr:twoCellAnchor>
    <xdr:from>
      <xdr:col>19</xdr:col>
      <xdr:colOff>41464</xdr:colOff>
      <xdr:row>39</xdr:row>
      <xdr:rowOff>90207</xdr:rowOff>
    </xdr:from>
    <xdr:to>
      <xdr:col>21</xdr:col>
      <xdr:colOff>67238</xdr:colOff>
      <xdr:row>40</xdr:row>
      <xdr:rowOff>66675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99639" y="10872507"/>
          <a:ext cx="711574" cy="366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Mailbox</a:t>
          </a:r>
          <a:endParaRPr kumimoji="1" lang="ja-JP" altLang="en-US" sz="1000"/>
        </a:p>
      </xdr:txBody>
    </xdr:sp>
    <xdr:clientData/>
  </xdr:twoCellAnchor>
  <xdr:twoCellAnchor>
    <xdr:from>
      <xdr:col>0</xdr:col>
      <xdr:colOff>66676</xdr:colOff>
      <xdr:row>40</xdr:row>
      <xdr:rowOff>152400</xdr:rowOff>
    </xdr:from>
    <xdr:to>
      <xdr:col>0</xdr:col>
      <xdr:colOff>790575</xdr:colOff>
      <xdr:row>41</xdr:row>
      <xdr:rowOff>114300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6676" y="11325225"/>
          <a:ext cx="723899"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483739" y="3322543"/>
          <a:ext cx="952741"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47143</xdr:colOff>
      <xdr:row>14</xdr:row>
      <xdr:rowOff>61073</xdr:rowOff>
    </xdr:from>
    <xdr:to>
      <xdr:col>1</xdr:col>
      <xdr:colOff>952501</xdr:colOff>
      <xdr:row>15</xdr:row>
      <xdr:rowOff>68036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85418" y="2842373"/>
          <a:ext cx="905358" cy="387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0</xdr:col>
      <xdr:colOff>85726</xdr:colOff>
      <xdr:row>23</xdr:row>
      <xdr:rowOff>123826</xdr:rowOff>
    </xdr:from>
    <xdr:to>
      <xdr:col>0</xdr:col>
      <xdr:colOff>876300</xdr:colOff>
      <xdr:row>24</xdr:row>
      <xdr:rowOff>95251</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5726" y="5495926"/>
          <a:ext cx="790574"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4</xdr:col>
      <xdr:colOff>116043</xdr:colOff>
      <xdr:row>36</xdr:row>
      <xdr:rowOff>577655</xdr:rowOff>
    </xdr:from>
    <xdr:to>
      <xdr:col>24</xdr:col>
      <xdr:colOff>107577</xdr:colOff>
      <xdr:row>37</xdr:row>
      <xdr:rowOff>1</xdr:rowOff>
    </xdr:to>
    <xdr:sp macro="" textlink="">
      <xdr:nvSpPr>
        <xdr:cNvPr id="42" name="テキスト ボックス 41">
          <a:extLst>
            <a:ext uri="{FF2B5EF4-FFF2-40B4-BE49-F238E27FC236}">
              <a16:creationId xmlns:a16="http://schemas.microsoft.com/office/drawing/2014/main" id="{00000000-0008-0000-0000-00002A000000}"/>
            </a:ext>
            <a:ext uri="{147F2762-F138-4A5C-976F-8EAC2B608ADB}">
              <a16:predDERef xmlns:a16="http://schemas.microsoft.com/office/drawing/2014/main" pred="{00000000-0008-0000-0000-000042000000}"/>
            </a:ext>
          </a:extLst>
        </xdr:cNvPr>
        <xdr:cNvSpPr txBox="1"/>
      </xdr:nvSpPr>
      <xdr:spPr>
        <a:xfrm>
          <a:off x="3235761" y="10331255"/>
          <a:ext cx="6804710" cy="668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a:t>
          </a:r>
          <a:r>
            <a:rPr lang="en-US" altLang="ja-JP" sz="900" b="0">
              <a:solidFill>
                <a:sysClr val="windowText" lastClr="000000"/>
              </a:solidFill>
              <a:effectLst/>
            </a:rPr>
            <a:t>The above bank account is not a non-resident deposit account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b="0">
              <a:solidFill>
                <a:sysClr val="windowText" lastClr="000000"/>
              </a:solidFill>
              <a:effectLst/>
            </a:rPr>
            <a:t>       (For more information regarding non-resident deposit account</a:t>
          </a:r>
          <a:r>
            <a:rPr lang="en-CA" altLang="ja-JP" sz="900" b="0">
              <a:solidFill>
                <a:sysClr val="windowText" lastClr="000000"/>
              </a:solidFill>
              <a:effectLst/>
            </a:rPr>
            <a:t>s</a:t>
          </a:r>
          <a:r>
            <a:rPr lang="en-US" altLang="ja-JP" sz="900" b="0">
              <a:solidFill>
                <a:sysClr val="windowText" lastClr="000000"/>
              </a:solidFill>
              <a:effectLst/>
            </a:rPr>
            <a:t>, see the </a:t>
          </a:r>
          <a:r>
            <a:rPr lang="en-CA" altLang="ja-JP" sz="900" b="0">
              <a:solidFill>
                <a:sysClr val="windowText" lastClr="000000"/>
              </a:solidFill>
              <a:effectLst/>
            </a:rPr>
            <a:t>points</a:t>
          </a:r>
          <a:r>
            <a:rPr lang="en-US" altLang="ja-JP" sz="900" b="0" baseline="0">
              <a:solidFill>
                <a:sysClr val="windowText" lastClr="000000"/>
              </a:solidFill>
              <a:effectLst/>
            </a:rPr>
            <a:t> </a:t>
          </a:r>
          <a:r>
            <a:rPr lang="en-US" altLang="ja-JP" sz="900" b="0">
              <a:solidFill>
                <a:sysClr val="windowText" lastClr="000000"/>
              </a:solidFill>
              <a:effectLst/>
            </a:rPr>
            <a:t>below</a:t>
          </a:r>
          <a:r>
            <a:rPr lang="en-CA" altLang="ja-JP" sz="900" b="0">
              <a:solidFill>
                <a:sysClr val="windowText" lastClr="000000"/>
              </a:solidFill>
              <a:effectLst/>
            </a:rPr>
            <a:t> indicated by </a:t>
          </a:r>
          <a:r>
            <a:rPr lang="en-US" altLang="ja-JP" sz="900" b="0">
              <a:solidFill>
                <a:sysClr val="windowText" lastClr="000000"/>
              </a:solidFill>
              <a:effectLst/>
              <a:latin typeface="+mn-lt"/>
              <a:ea typeface="+mn-ea"/>
              <a:cs typeface="+mn-cs"/>
            </a:rPr>
            <a:t>※</a:t>
          </a:r>
          <a:r>
            <a:rPr lang="en-US" altLang="ja-JP" sz="900" b="0">
              <a:solidFill>
                <a:sysClr val="windowText" lastClr="000000"/>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I </a:t>
          </a:r>
          <a:r>
            <a:rPr lang="en-CA" altLang="ja-JP" sz="900" b="0" baseline="0">
              <a:solidFill>
                <a:sysClr val="windowText" lastClr="000000"/>
              </a:solidFill>
              <a:effectLst/>
            </a:rPr>
            <a:t>have </a:t>
          </a:r>
          <a:r>
            <a:rPr lang="en-US" altLang="ja-JP" sz="900" b="0">
              <a:solidFill>
                <a:sysClr val="windowText" lastClr="000000"/>
              </a:solidFill>
              <a:effectLst/>
              <a:latin typeface="+mn-lt"/>
              <a:ea typeface="+mn-ea"/>
              <a:cs typeface="+mn-cs"/>
            </a:rPr>
            <a:t>attached </a:t>
          </a:r>
          <a:r>
            <a:rPr lang="en-CA" altLang="ja-JP" sz="900" b="0">
              <a:solidFill>
                <a:sysClr val="windowText" lastClr="000000"/>
              </a:solidFill>
              <a:effectLst/>
              <a:latin typeface="+mn-lt"/>
              <a:ea typeface="+mn-ea"/>
              <a:cs typeface="+mn-cs"/>
            </a:rPr>
            <a:t>a</a:t>
          </a:r>
          <a:r>
            <a:rPr lang="en-US" altLang="ja-JP" sz="900" b="0">
              <a:solidFill>
                <a:sysClr val="windowText" lastClr="000000"/>
              </a:solidFill>
              <a:effectLst/>
              <a:latin typeface="+mn-lt"/>
              <a:ea typeface="+mn-ea"/>
              <a:cs typeface="+mn-cs"/>
            </a:rPr>
            <a:t> copy of my bankbook</a:t>
          </a:r>
          <a:r>
            <a:rPr lang="en-US" altLang="ja-JP" sz="900" b="0" baseline="0">
              <a:solidFill>
                <a:sysClr val="windowText" lastClr="000000"/>
              </a:solidFill>
              <a:effectLst/>
              <a:latin typeface="+mn-lt"/>
              <a:ea typeface="+mn-ea"/>
              <a:cs typeface="+mn-cs"/>
            </a:rPr>
            <a:t> page(s)or other documents showing my account name in katakana or Roman letters</a:t>
          </a:r>
          <a:endParaRPr lang="ja-JP" altLang="ja-JP" sz="900" b="0">
            <a:solidFill>
              <a:sysClr val="windowText" lastClr="000000"/>
            </a:solidFill>
            <a:effectLst/>
          </a:endParaRPr>
        </a:p>
      </xdr:txBody>
    </xdr:sp>
    <xdr:clientData/>
  </xdr:twoCellAnchor>
  <xdr:twoCellAnchor>
    <xdr:from>
      <xdr:col>4</xdr:col>
      <xdr:colOff>121696</xdr:colOff>
      <xdr:row>35</xdr:row>
      <xdr:rowOff>137608</xdr:rowOff>
    </xdr:from>
    <xdr:to>
      <xdr:col>20</xdr:col>
      <xdr:colOff>44823</xdr:colOff>
      <xdr:row>36</xdr:row>
      <xdr:rowOff>21739</xdr:rowOff>
    </xdr:to>
    <xdr:sp macro="" textlink="">
      <xdr:nvSpPr>
        <xdr:cNvPr id="43" name="テキスト ボックス 42">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57000000}"/>
            </a:ext>
          </a:extLst>
        </xdr:cNvPr>
        <xdr:cNvSpPr txBox="1"/>
      </xdr:nvSpPr>
      <xdr:spPr>
        <a:xfrm>
          <a:off x="3236931" y="8911814"/>
          <a:ext cx="5481245" cy="80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ysClr val="windowText" lastClr="000000"/>
              </a:solidFill>
              <a:effectLst/>
            </a:rPr>
            <a:t>　</a:t>
          </a:r>
          <a:r>
            <a:rPr lang="en-US" altLang="ja-JP" sz="1000" b="0">
              <a:solidFill>
                <a:sysClr val="windowText" lastClr="000000"/>
              </a:solidFill>
              <a:effectLst/>
            </a:rPr>
            <a:t>   I</a:t>
          </a:r>
          <a:r>
            <a:rPr lang="en-US" altLang="ja-JP" sz="1000" b="0" baseline="0">
              <a:solidFill>
                <a:sysClr val="windowText" lastClr="000000"/>
              </a:solidFill>
              <a:effectLst/>
            </a:rPr>
            <a:t> </a:t>
          </a:r>
          <a:r>
            <a:rPr lang="en-CA" altLang="ja-JP" sz="1000" b="0" baseline="0">
              <a:solidFill>
                <a:sysClr val="windowText" lastClr="000000"/>
              </a:solidFill>
              <a:effectLst/>
            </a:rPr>
            <a:t>have </a:t>
          </a:r>
          <a:r>
            <a:rPr lang="en-US" altLang="ja-JP" sz="1000" b="0" baseline="0">
              <a:solidFill>
                <a:sysClr val="windowText" lastClr="000000"/>
              </a:solidFill>
              <a:effectLst/>
            </a:rPr>
            <a:t>attached </a:t>
          </a:r>
          <a:r>
            <a:rPr lang="en-CA" altLang="ja-JP" sz="1000" b="0" baseline="0">
              <a:solidFill>
                <a:sysClr val="windowText" lastClr="000000"/>
              </a:solidFill>
              <a:effectLst/>
            </a:rPr>
            <a:t>a</a:t>
          </a:r>
          <a:r>
            <a:rPr lang="en-US" altLang="ja-JP" sz="1000" b="0" baseline="0">
              <a:solidFill>
                <a:sysClr val="windowText" lastClr="000000"/>
              </a:solidFill>
              <a:effectLst/>
            </a:rPr>
            <a:t> copy of my bankbook page(s) showing the following information:</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Branch name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Type of account</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Account number</a:t>
          </a:r>
          <a:endParaRPr lang="ja-JP" altLang="ja-JP" sz="1000" b="0">
            <a:solidFill>
              <a:sysClr val="windowText" lastClr="000000"/>
            </a:solidFill>
            <a:effectLst/>
          </a:endParaRPr>
        </a:p>
      </xdr:txBody>
    </xdr:sp>
    <xdr:clientData/>
  </xdr:twoCellAnchor>
  <xdr:twoCellAnchor>
    <xdr:from>
      <xdr:col>0</xdr:col>
      <xdr:colOff>69477</xdr:colOff>
      <xdr:row>35</xdr:row>
      <xdr:rowOff>354107</xdr:rowOff>
    </xdr:from>
    <xdr:to>
      <xdr:col>3</xdr:col>
      <xdr:colOff>268941</xdr:colOff>
      <xdr:row>36</xdr:row>
      <xdr:rowOff>99733</xdr:rowOff>
    </xdr:to>
    <xdr:sp macro="" textlink="">
      <xdr:nvSpPr>
        <xdr:cNvPr id="44" name="テキスト ボックス 43">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58000000}"/>
            </a:ext>
          </a:extLst>
        </xdr:cNvPr>
        <xdr:cNvSpPr txBox="1"/>
      </xdr:nvSpPr>
      <xdr:spPr>
        <a:xfrm>
          <a:off x="69477" y="8949019"/>
          <a:ext cx="2967317" cy="66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your bank is Japan Post Bank, make sure you complet</a:t>
          </a:r>
          <a:r>
            <a:rPr lang="en-US" altLang="ja-JP" sz="900" b="1" baseline="0">
              <a:solidFill>
                <a:sysClr val="windowText" lastClr="000000"/>
              </a:solidFill>
              <a:effectLst/>
            </a:rPr>
            <a:t>e</a:t>
          </a:r>
          <a:r>
            <a:rPr lang="en-US" altLang="ja-JP" sz="900" baseline="0">
              <a:solidFill>
                <a:sysClr val="windowText" lastClr="000000"/>
              </a:solidFill>
              <a:effectLst/>
            </a:rPr>
            <a:t> and chec</a:t>
          </a:r>
          <a:r>
            <a:rPr lang="en-US" altLang="ja-JP" sz="900" b="0" baseline="0">
              <a:solidFill>
                <a:sysClr val="windowText" lastClr="000000"/>
              </a:solidFill>
              <a:effectLst/>
            </a:rPr>
            <a:t>k</a:t>
          </a:r>
          <a:r>
            <a:rPr lang="en-US" altLang="ja-JP" sz="900" baseline="0">
              <a:solidFill>
                <a:sysClr val="windowText" lastClr="000000"/>
              </a:solidFill>
              <a:effectLst/>
            </a:rPr>
            <a:t> ☑ the requirement</a:t>
          </a:r>
          <a:r>
            <a:rPr lang="en-CA" altLang="ja-JP" sz="900" baseline="0">
              <a:solidFill>
                <a:sysClr val="windowText" lastClr="000000"/>
              </a:solidFill>
              <a:effectLst/>
            </a:rPr>
            <a:t>s</a:t>
          </a:r>
          <a:r>
            <a:rPr lang="en-US" altLang="ja-JP" sz="900" baseline="0">
              <a:solidFill>
                <a:sysClr val="windowText" lastClr="000000"/>
              </a:solidFill>
              <a:effectLst/>
            </a:rPr>
            <a:t> on the right side before submitting this form.</a:t>
          </a:r>
          <a:endParaRPr lang="ja-JP" altLang="ja-JP" sz="900">
            <a:solidFill>
              <a:sysClr val="windowText" lastClr="000000"/>
            </a:solidFill>
            <a:effectLst/>
          </a:endParaRPr>
        </a:p>
        <a:p>
          <a:pPr algn="l"/>
          <a:endParaRPr kumimoji="1" lang="ja-JP" altLang="en-US" sz="800"/>
        </a:p>
      </xdr:txBody>
    </xdr:sp>
    <xdr:clientData/>
  </xdr:twoCellAnchor>
  <xdr:twoCellAnchor>
    <xdr:from>
      <xdr:col>0</xdr:col>
      <xdr:colOff>0</xdr:colOff>
      <xdr:row>36</xdr:row>
      <xdr:rowOff>470649</xdr:rowOff>
    </xdr:from>
    <xdr:to>
      <xdr:col>3</xdr:col>
      <xdr:colOff>313765</xdr:colOff>
      <xdr:row>38</xdr:row>
      <xdr:rowOff>67235</xdr:rowOff>
    </xdr:to>
    <xdr:sp macro="" textlink="">
      <xdr:nvSpPr>
        <xdr:cNvPr id="45" name="テキスト ボックス 4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59000000}"/>
            </a:ext>
          </a:extLst>
        </xdr:cNvPr>
        <xdr:cNvSpPr txBox="1"/>
      </xdr:nvSpPr>
      <xdr:spPr>
        <a:xfrm>
          <a:off x="0" y="10163737"/>
          <a:ext cx="3081618" cy="89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 are </a:t>
          </a:r>
          <a:r>
            <a:rPr lang="en-CA" altLang="ja-JP" sz="900" b="1" baseline="0">
              <a:solidFill>
                <a:sysClr val="windowText" lastClr="000000"/>
              </a:solidFill>
              <a:effectLst/>
            </a:rPr>
            <a:t>not</a:t>
          </a:r>
          <a:r>
            <a:rPr lang="en-CA" altLang="ja-JP" sz="900" baseline="0">
              <a:solidFill>
                <a:sysClr val="windowText" lastClr="000000"/>
              </a:solidFill>
              <a:effectLst/>
            </a:rPr>
            <a:t> </a:t>
          </a:r>
          <a:r>
            <a:rPr lang="en-US" altLang="ja-JP" sz="900" baseline="0">
              <a:solidFill>
                <a:sysClr val="windowText" lastClr="000000"/>
              </a:solidFill>
              <a:effectLst/>
            </a:rPr>
            <a:t>Japanese</a:t>
          </a:r>
          <a:r>
            <a:rPr lang="ja-JP" altLang="en-US" sz="900" baseline="0">
              <a:solidFill>
                <a:sysClr val="windowText" lastClr="000000"/>
              </a:solidFill>
              <a:effectLst/>
            </a:rPr>
            <a:t> </a:t>
          </a:r>
          <a:r>
            <a:rPr lang="en-US" altLang="ja-JP" sz="900" baseline="0">
              <a:solidFill>
                <a:sysClr val="windowText" lastClr="000000"/>
              </a:solidFill>
              <a:effectLst/>
            </a:rPr>
            <a:t>or your account name is in Roman letters, make sure you complet</a:t>
          </a:r>
          <a:r>
            <a:rPr lang="en-US" altLang="ja-JP" sz="900" b="1" baseline="0">
              <a:solidFill>
                <a:sysClr val="windowText" lastClr="000000"/>
              </a:solidFill>
              <a:effectLst/>
            </a:rPr>
            <a:t>e</a:t>
          </a:r>
          <a:r>
            <a:rPr lang="en-CA" altLang="ja-JP" sz="900" baseline="0">
              <a:solidFill>
                <a:sysClr val="windowText" lastClr="000000"/>
              </a:solidFill>
              <a:effectLst/>
            </a:rPr>
            <a:t> </a:t>
          </a:r>
          <a:r>
            <a:rPr lang="en-US" altLang="ja-JP" sz="900" baseline="0">
              <a:solidFill>
                <a:sysClr val="windowText" lastClr="000000"/>
              </a:solidFill>
              <a:effectLst/>
            </a:rPr>
            <a:t>and chec</a:t>
          </a:r>
          <a:r>
            <a:rPr lang="en-US" altLang="ja-JP" sz="900" b="0" baseline="0">
              <a:solidFill>
                <a:sysClr val="windowText" lastClr="000000"/>
              </a:solidFill>
              <a:effectLst/>
            </a:rPr>
            <a:t>k</a:t>
          </a:r>
          <a:r>
            <a:rPr lang="en-US" altLang="ja-JP" sz="900" baseline="0">
              <a:solidFill>
                <a:sysClr val="windowText" lastClr="000000"/>
              </a:solidFill>
              <a:effectLst/>
            </a:rPr>
            <a:t> </a:t>
          </a:r>
          <a:r>
            <a:rPr lang="en-US" altLang="ja-JP" sz="900" baseline="0">
              <a:solidFill>
                <a:sysClr val="windowText" lastClr="000000"/>
              </a:solidFill>
              <a:effectLst/>
              <a:latin typeface="+mn-lt"/>
              <a:ea typeface="+mn-ea"/>
              <a:cs typeface="+mn-cs"/>
            </a:rPr>
            <a:t>☑</a:t>
          </a:r>
          <a:r>
            <a:rPr lang="en-CA" altLang="ja-JP" sz="900" b="1" baseline="0">
              <a:solidFill>
                <a:sysClr val="windowText" lastClr="000000"/>
              </a:solidFill>
              <a:effectLst/>
            </a:rPr>
            <a:t>everything on </a:t>
          </a:r>
          <a:r>
            <a:rPr lang="en-US" altLang="ja-JP" sz="900" baseline="0">
              <a:solidFill>
                <a:sysClr val="windowText" lastClr="000000"/>
              </a:solidFill>
              <a:effectLst/>
            </a:rPr>
            <a:t>the checklist on the right side before submitting this form.</a:t>
          </a:r>
          <a:endParaRPr lang="ja-JP" altLang="ja-JP" sz="9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34</xdr:row>
          <xdr:rowOff>476250</xdr:rowOff>
        </xdr:from>
        <xdr:to>
          <xdr:col>7</xdr:col>
          <xdr:colOff>238125</xdr:colOff>
          <xdr:row>35</xdr:row>
          <xdr:rowOff>228600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35</xdr:row>
          <xdr:rowOff>142875</xdr:rowOff>
        </xdr:from>
        <xdr:to>
          <xdr:col>8</xdr:col>
          <xdr:colOff>0</xdr:colOff>
          <xdr:row>35</xdr:row>
          <xdr:rowOff>390525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561975</xdr:rowOff>
        </xdr:from>
        <xdr:to>
          <xdr:col>5</xdr:col>
          <xdr:colOff>152400</xdr:colOff>
          <xdr:row>36</xdr:row>
          <xdr:rowOff>838200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28575</xdr:rowOff>
        </xdr:from>
        <xdr:to>
          <xdr:col>5</xdr:col>
          <xdr:colOff>123825</xdr:colOff>
          <xdr:row>36</xdr:row>
          <xdr:rowOff>228600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5</xdr:col>
          <xdr:colOff>76200</xdr:colOff>
          <xdr:row>36</xdr:row>
          <xdr:rowOff>428625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847725</xdr:rowOff>
        </xdr:from>
        <xdr:to>
          <xdr:col>5</xdr:col>
          <xdr:colOff>142875</xdr:colOff>
          <xdr:row>36</xdr:row>
          <xdr:rowOff>1133475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205069</xdr:colOff>
      <xdr:row>39</xdr:row>
      <xdr:rowOff>86283</xdr:rowOff>
    </xdr:from>
    <xdr:to>
      <xdr:col>5</xdr:col>
      <xdr:colOff>313765</xdr:colOff>
      <xdr:row>40</xdr:row>
      <xdr:rowOff>57150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319744" y="10868583"/>
          <a:ext cx="451596" cy="36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Ex.</a:t>
          </a:r>
          <a:endParaRPr kumimoji="1" lang="ja-JP" altLang="en-US" sz="1000"/>
        </a:p>
      </xdr:txBody>
    </xdr:sp>
    <xdr:clientData/>
  </xdr:twoCellAnchor>
  <xdr:twoCellAnchor>
    <xdr:from>
      <xdr:col>0</xdr:col>
      <xdr:colOff>116541</xdr:colOff>
      <xdr:row>28</xdr:row>
      <xdr:rowOff>37425</xdr:rowOff>
    </xdr:from>
    <xdr:to>
      <xdr:col>1</xdr:col>
      <xdr:colOff>340658</xdr:colOff>
      <xdr:row>29</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16541" y="7433307"/>
          <a:ext cx="1667435" cy="222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l">
            <a:lnSpc>
              <a:spcPts val="900"/>
            </a:lnSpc>
          </a:pPr>
          <a:r>
            <a:rPr kumimoji="1" lang="en-US" altLang="ja-JP" sz="900"/>
            <a:t>Bank</a:t>
          </a:r>
          <a:r>
            <a:rPr kumimoji="1" lang="en-US" altLang="ja-JP" sz="900" baseline="0"/>
            <a:t> account information</a:t>
          </a:r>
          <a:endParaRPr kumimoji="1" lang="ja-JP" altLang="en-US" sz="900"/>
        </a:p>
      </xdr:txBody>
    </xdr:sp>
    <xdr:clientData/>
  </xdr:twoCellAnchor>
  <xdr:twoCellAnchor>
    <xdr:from>
      <xdr:col>1</xdr:col>
      <xdr:colOff>601757</xdr:colOff>
      <xdr:row>30</xdr:row>
      <xdr:rowOff>33058</xdr:rowOff>
    </xdr:from>
    <xdr:to>
      <xdr:col>2</xdr:col>
      <xdr:colOff>134470</xdr:colOff>
      <xdr:row>31</xdr:row>
      <xdr:rowOff>67236</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2036110" y="7910793"/>
          <a:ext cx="518831"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Bank</a:t>
          </a:r>
          <a:r>
            <a:rPr kumimoji="1" lang="ja-JP" altLang="en-US" sz="1000" baseline="0"/>
            <a:t> </a:t>
          </a:r>
          <a:endParaRPr kumimoji="1" lang="en-US" altLang="ja-JP" sz="1000"/>
        </a:p>
      </xdr:txBody>
    </xdr:sp>
    <xdr:clientData/>
  </xdr:twoCellAnchor>
  <xdr:twoCellAnchor>
    <xdr:from>
      <xdr:col>0</xdr:col>
      <xdr:colOff>1323412</xdr:colOff>
      <xdr:row>26</xdr:row>
      <xdr:rowOff>89645</xdr:rowOff>
    </xdr:from>
    <xdr:to>
      <xdr:col>4</xdr:col>
      <xdr:colOff>56030</xdr:colOff>
      <xdr:row>27</xdr:row>
      <xdr:rowOff>89643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323412" y="6745939"/>
          <a:ext cx="1847853" cy="50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t>Account name</a:t>
          </a:r>
        </a:p>
        <a:p>
          <a:pPr algn="ctr"/>
          <a:r>
            <a:rPr kumimoji="1" lang="en-US" altLang="ja-JP" sz="900"/>
            <a:t>(katakana</a:t>
          </a:r>
          <a:r>
            <a:rPr kumimoji="1" lang="en-US" altLang="ja-JP" sz="900" baseline="0"/>
            <a:t> or Roman letters)</a:t>
          </a:r>
          <a:endParaRPr kumimoji="1" lang="ja-JP" altLang="en-US" sz="900"/>
        </a:p>
      </xdr:txBody>
    </xdr:sp>
    <xdr:clientData/>
  </xdr:twoCellAnchor>
  <xdr:twoCellAnchor>
    <xdr:from>
      <xdr:col>13</xdr:col>
      <xdr:colOff>338529</xdr:colOff>
      <xdr:row>34</xdr:row>
      <xdr:rowOff>223446</xdr:rowOff>
    </xdr:from>
    <xdr:to>
      <xdr:col>18</xdr:col>
      <xdr:colOff>313766</xdr:colOff>
      <xdr:row>34</xdr:row>
      <xdr:rowOff>448235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6580205" y="8493387"/>
          <a:ext cx="1712149" cy="224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Account number</a:t>
          </a:r>
          <a:r>
            <a:rPr kumimoji="1" lang="en-US" altLang="ja-JP" sz="900" baseline="0"/>
            <a:t> </a:t>
          </a:r>
          <a:r>
            <a:rPr kumimoji="1" lang="ja-JP" altLang="en-US" sz="900" baseline="0"/>
            <a:t>（</a:t>
          </a:r>
          <a:r>
            <a:rPr kumimoji="1" lang="en-US" altLang="ja-JP" sz="900" baseline="0"/>
            <a:t>7 digits</a:t>
          </a:r>
          <a:r>
            <a:rPr kumimoji="1" lang="ja-JP" altLang="en-US" sz="900" baseline="0"/>
            <a:t>）</a:t>
          </a:r>
          <a:endParaRPr kumimoji="1" lang="en-US" altLang="ja-JP" sz="900" baseline="0"/>
        </a:p>
      </xdr:txBody>
    </xdr:sp>
    <xdr:clientData/>
  </xdr:twoCellAnchor>
  <xdr:twoCellAnchor>
    <xdr:from>
      <xdr:col>13</xdr:col>
      <xdr:colOff>56029</xdr:colOff>
      <xdr:row>21</xdr:row>
      <xdr:rowOff>1</xdr:rowOff>
    </xdr:from>
    <xdr:to>
      <xdr:col>16</xdr:col>
      <xdr:colOff>280147</xdr:colOff>
      <xdr:row>22</xdr:row>
      <xdr:rowOff>80684</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297705" y="4740089"/>
          <a:ext cx="1266266" cy="46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Former</a:t>
          </a:r>
          <a:r>
            <a:rPr kumimoji="1" lang="ja-JP" altLang="en-US" sz="1000" baseline="0"/>
            <a:t> </a:t>
          </a:r>
          <a:r>
            <a:rPr kumimoji="1" lang="en-US" altLang="ja-JP" sz="1000"/>
            <a:t>TokyoTech Student</a:t>
          </a:r>
          <a:r>
            <a:rPr kumimoji="1" lang="en-US" altLang="ja-JP" sz="1000" baseline="0"/>
            <a:t> </a:t>
          </a:r>
          <a:r>
            <a:rPr kumimoji="1" lang="en-US" altLang="ja-JP" sz="1000"/>
            <a:t>number</a:t>
          </a:r>
          <a:endParaRPr kumimoji="1" lang="ja-JP" altLang="en-US" sz="1000"/>
        </a:p>
      </xdr:txBody>
    </xdr:sp>
    <xdr:clientData/>
  </xdr:twoCellAnchor>
  <xdr:twoCellAnchor>
    <xdr:from>
      <xdr:col>0</xdr:col>
      <xdr:colOff>1252145</xdr:colOff>
      <xdr:row>21</xdr:row>
      <xdr:rowOff>1</xdr:rowOff>
    </xdr:from>
    <xdr:to>
      <xdr:col>2</xdr:col>
      <xdr:colOff>54125</xdr:colOff>
      <xdr:row>22</xdr:row>
      <xdr:rowOff>80684</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252145" y="4787154"/>
          <a:ext cx="1240380" cy="466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TokyoTech </a:t>
          </a:r>
        </a:p>
        <a:p>
          <a:pPr algn="l"/>
          <a:r>
            <a:rPr kumimoji="1" lang="en-US" altLang="ja-JP" sz="1000"/>
            <a:t>Student</a:t>
          </a:r>
          <a:r>
            <a:rPr kumimoji="1" lang="en-US" altLang="ja-JP" sz="1000" baseline="0"/>
            <a:t> </a:t>
          </a:r>
          <a:r>
            <a:rPr kumimoji="1" lang="en-US" altLang="ja-JP" sz="1000"/>
            <a:t>number</a:t>
          </a:r>
          <a:endParaRPr kumimoji="1" lang="ja-JP" altLang="en-US" sz="1000"/>
        </a:p>
      </xdr:txBody>
    </xdr:sp>
    <xdr:clientData/>
  </xdr:twoCellAnchor>
  <xdr:twoCellAnchor>
    <xdr:from>
      <xdr:col>5</xdr:col>
      <xdr:colOff>307379</xdr:colOff>
      <xdr:row>22</xdr:row>
      <xdr:rowOff>193191</xdr:rowOff>
    </xdr:from>
    <xdr:to>
      <xdr:col>7</xdr:col>
      <xdr:colOff>80682</xdr:colOff>
      <xdr:row>23</xdr:row>
      <xdr:rowOff>114300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769997" y="5314279"/>
          <a:ext cx="468067" cy="30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Year</a:t>
          </a:r>
          <a:endParaRPr kumimoji="1" lang="ja-JP" altLang="en-US" sz="900"/>
        </a:p>
      </xdr:txBody>
    </xdr:sp>
    <xdr:clientData/>
  </xdr:twoCellAnchor>
  <xdr:twoCellAnchor>
    <xdr:from>
      <xdr:col>8</xdr:col>
      <xdr:colOff>209102</xdr:colOff>
      <xdr:row>22</xdr:row>
      <xdr:rowOff>191621</xdr:rowOff>
    </xdr:from>
    <xdr:to>
      <xdr:col>10</xdr:col>
      <xdr:colOff>89647</xdr:colOff>
      <xdr:row>23</xdr:row>
      <xdr:rowOff>116540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713867" y="5312709"/>
          <a:ext cx="575309"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Month</a:t>
          </a:r>
          <a:endParaRPr kumimoji="1" lang="ja-JP" altLang="en-US" sz="900"/>
        </a:p>
      </xdr:txBody>
    </xdr:sp>
    <xdr:clientData/>
  </xdr:twoCellAnchor>
  <xdr:twoCellAnchor>
    <xdr:from>
      <xdr:col>11</xdr:col>
      <xdr:colOff>309284</xdr:colOff>
      <xdr:row>22</xdr:row>
      <xdr:rowOff>191621</xdr:rowOff>
    </xdr:from>
    <xdr:to>
      <xdr:col>13</xdr:col>
      <xdr:colOff>201706</xdr:colOff>
      <xdr:row>23</xdr:row>
      <xdr:rowOff>116540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5856196" y="5312709"/>
          <a:ext cx="587186"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Date</a:t>
          </a:r>
          <a:endParaRPr kumimoji="1" lang="ja-JP" altLang="en-US" sz="9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87661" y="2944344"/>
          <a:ext cx="957223"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545729</xdr:colOff>
      <xdr:row>32</xdr:row>
      <xdr:rowOff>212910</xdr:rowOff>
    </xdr:from>
    <xdr:to>
      <xdr:col>2</xdr:col>
      <xdr:colOff>156883</xdr:colOff>
      <xdr:row>33</xdr:row>
      <xdr:rowOff>224118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980082" y="8628528"/>
          <a:ext cx="597272"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Branch</a:t>
          </a:r>
          <a:endParaRPr kumimoji="1" lang="en-US" altLang="ja-JP" sz="1000"/>
        </a:p>
      </xdr:txBody>
    </xdr:sp>
    <xdr:clientData/>
  </xdr:twoCellAnchor>
  <xdr:twoCellAnchor>
    <xdr:from>
      <xdr:col>26</xdr:col>
      <xdr:colOff>286551</xdr:colOff>
      <xdr:row>34</xdr:row>
      <xdr:rowOff>487888</xdr:rowOff>
    </xdr:from>
    <xdr:to>
      <xdr:col>31</xdr:col>
      <xdr:colOff>425823</xdr:colOff>
      <xdr:row>41</xdr:row>
      <xdr:rowOff>336177</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0920933" y="9418976"/>
          <a:ext cx="6470596" cy="39160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66675</xdr:colOff>
          <xdr:row>32</xdr:row>
          <xdr:rowOff>57150</xdr:rowOff>
        </xdr:from>
        <xdr:to>
          <xdr:col>20</xdr:col>
          <xdr:colOff>266700</xdr:colOff>
          <xdr:row>32</xdr:row>
          <xdr:rowOff>209550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47625</xdr:rowOff>
        </xdr:from>
        <xdr:to>
          <xdr:col>20</xdr:col>
          <xdr:colOff>276225</xdr:colOff>
          <xdr:row>33</xdr:row>
          <xdr:rowOff>200025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31</xdr:row>
          <xdr:rowOff>85725</xdr:rowOff>
        </xdr:from>
        <xdr:to>
          <xdr:col>21</xdr:col>
          <xdr:colOff>142875</xdr:colOff>
          <xdr:row>32</xdr:row>
          <xdr:rowOff>9525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信用金庫/Shinkin 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28</xdr:row>
          <xdr:rowOff>57150</xdr:rowOff>
        </xdr:from>
        <xdr:to>
          <xdr:col>11</xdr:col>
          <xdr:colOff>133350</xdr:colOff>
          <xdr:row>28</xdr:row>
          <xdr:rowOff>228600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29</xdr:row>
          <xdr:rowOff>76200</xdr:rowOff>
        </xdr:from>
        <xdr:to>
          <xdr:col>10</xdr:col>
          <xdr:colOff>76200</xdr:colOff>
          <xdr:row>29</xdr:row>
          <xdr:rowOff>238125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30</xdr:row>
          <xdr:rowOff>76200</xdr:rowOff>
        </xdr:from>
        <xdr:to>
          <xdr:col>10</xdr:col>
          <xdr:colOff>295275</xdr:colOff>
          <xdr:row>30</xdr:row>
          <xdr:rowOff>228600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31</xdr:row>
          <xdr:rowOff>66675</xdr:rowOff>
        </xdr:from>
        <xdr:to>
          <xdr:col>12</xdr:col>
          <xdr:colOff>266700</xdr:colOff>
          <xdr:row>31</xdr:row>
          <xdr:rowOff>209550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209550</xdr:rowOff>
        </xdr:from>
        <xdr:to>
          <xdr:col>19</xdr:col>
          <xdr:colOff>276225</xdr:colOff>
          <xdr:row>31</xdr:row>
          <xdr:rowOff>104775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銀行/Bank</a:t>
              </a:r>
            </a:p>
          </xdr:txBody>
        </xdr:sp>
        <xdr:clientData/>
      </xdr:twoCellAnchor>
    </mc:Choice>
    <mc:Fallback/>
  </mc:AlternateContent>
  <xdr:twoCellAnchor>
    <xdr:from>
      <xdr:col>13</xdr:col>
      <xdr:colOff>63876</xdr:colOff>
      <xdr:row>26</xdr:row>
      <xdr:rowOff>470088</xdr:rowOff>
    </xdr:from>
    <xdr:to>
      <xdr:col>14</xdr:col>
      <xdr:colOff>268941</xdr:colOff>
      <xdr:row>28</xdr:row>
      <xdr:rowOff>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305552" y="7126382"/>
          <a:ext cx="552448" cy="213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Name</a:t>
          </a:r>
        </a:p>
      </xdr:txBody>
    </xdr:sp>
    <xdr:clientData/>
  </xdr:twoCellAnchor>
  <xdr:twoCellAnchor>
    <xdr:from>
      <xdr:col>23</xdr:col>
      <xdr:colOff>187141</xdr:colOff>
      <xdr:row>26</xdr:row>
      <xdr:rowOff>470088</xdr:rowOff>
    </xdr:from>
    <xdr:to>
      <xdr:col>25</xdr:col>
      <xdr:colOff>22412</xdr:colOff>
      <xdr:row>28</xdr:row>
      <xdr:rowOff>33619</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902641" y="7126382"/>
          <a:ext cx="530036" cy="24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Code</a:t>
          </a:r>
        </a:p>
      </xdr:txBody>
    </xdr:sp>
    <xdr:clientData/>
  </xdr:twoCellAnchor>
  <xdr:twoCellAnchor>
    <xdr:from>
      <xdr:col>25</xdr:col>
      <xdr:colOff>56029</xdr:colOff>
      <xdr:row>33</xdr:row>
      <xdr:rowOff>78441</xdr:rowOff>
    </xdr:from>
    <xdr:to>
      <xdr:col>27</xdr:col>
      <xdr:colOff>403412</xdr:colOff>
      <xdr:row>40</xdr:row>
      <xdr:rowOff>56029</xdr:rowOff>
    </xdr:to>
    <xdr:cxnSp macro="">
      <xdr:nvCxnSpPr>
        <xdr:cNvPr id="22" name="直線矢印コネクタ 21">
          <a:extLst>
            <a:ext uri="{FF2B5EF4-FFF2-40B4-BE49-F238E27FC236}">
              <a16:creationId xmlns:a16="http://schemas.microsoft.com/office/drawing/2014/main" id="{00000000-0008-0000-0000-000016000000}"/>
            </a:ext>
          </a:extLst>
        </xdr:cNvPr>
        <xdr:cNvCxnSpPr>
          <a:stCxn id="12331" idx="0"/>
        </xdr:cNvCxnSpPr>
      </xdr:nvCxnSpPr>
      <xdr:spPr>
        <a:xfrm flipH="1" flipV="1">
          <a:off x="10466294" y="8751794"/>
          <a:ext cx="1557618" cy="3630706"/>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806824</xdr:colOff>
      <xdr:row>40</xdr:row>
      <xdr:rowOff>56029</xdr:rowOff>
    </xdr:from>
    <xdr:to>
      <xdr:col>27</xdr:col>
      <xdr:colOff>986117</xdr:colOff>
      <xdr:row>40</xdr:row>
      <xdr:rowOff>313764</xdr:rowOff>
    </xdr:to>
    <xdr:sp macro="" textlink="">
      <xdr:nvSpPr>
        <xdr:cNvPr id="12331" name="四角形: 角を丸くする 12330">
          <a:extLst>
            <a:ext uri="{FF2B5EF4-FFF2-40B4-BE49-F238E27FC236}">
              <a16:creationId xmlns:a16="http://schemas.microsoft.com/office/drawing/2014/main" id="{00000000-0008-0000-0000-00002B300000}"/>
            </a:ext>
          </a:extLst>
        </xdr:cNvPr>
        <xdr:cNvSpPr/>
      </xdr:nvSpPr>
      <xdr:spPr>
        <a:xfrm>
          <a:off x="11441206" y="12382500"/>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67235</xdr:colOff>
      <xdr:row>40</xdr:row>
      <xdr:rowOff>56029</xdr:rowOff>
    </xdr:from>
    <xdr:to>
      <xdr:col>30</xdr:col>
      <xdr:colOff>336175</xdr:colOff>
      <xdr:row>40</xdr:row>
      <xdr:rowOff>302558</xdr:rowOff>
    </xdr:to>
    <xdr:sp macro="" textlink="">
      <xdr:nvSpPr>
        <xdr:cNvPr id="83" name="四角形: 角を丸くする 82">
          <a:extLst>
            <a:ext uri="{FF2B5EF4-FFF2-40B4-BE49-F238E27FC236}">
              <a16:creationId xmlns:a16="http://schemas.microsoft.com/office/drawing/2014/main" id="{00000000-0008-0000-0000-000053000000}"/>
            </a:ext>
          </a:extLst>
        </xdr:cNvPr>
        <xdr:cNvSpPr/>
      </xdr:nvSpPr>
      <xdr:spPr>
        <a:xfrm>
          <a:off x="14601264" y="12382500"/>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33617</xdr:colOff>
      <xdr:row>34</xdr:row>
      <xdr:rowOff>347383</xdr:rowOff>
    </xdr:from>
    <xdr:to>
      <xdr:col>29</xdr:col>
      <xdr:colOff>1075764</xdr:colOff>
      <xdr:row>40</xdr:row>
      <xdr:rowOff>56029</xdr:rowOff>
    </xdr:to>
    <xdr:cxnSp macro="">
      <xdr:nvCxnSpPr>
        <xdr:cNvPr id="84" name="直線矢印コネクタ 83">
          <a:extLst>
            <a:ext uri="{FF2B5EF4-FFF2-40B4-BE49-F238E27FC236}">
              <a16:creationId xmlns:a16="http://schemas.microsoft.com/office/drawing/2014/main" id="{00000000-0008-0000-0000-000054000000}"/>
            </a:ext>
          </a:extLst>
        </xdr:cNvPr>
        <xdr:cNvCxnSpPr>
          <a:stCxn id="83" idx="0"/>
        </xdr:cNvCxnSpPr>
      </xdr:nvCxnSpPr>
      <xdr:spPr>
        <a:xfrm flipH="1" flipV="1">
          <a:off x="10443882" y="9278471"/>
          <a:ext cx="5165911" cy="3104029"/>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112059</xdr:colOff>
      <xdr:row>2</xdr:row>
      <xdr:rowOff>201705</xdr:rowOff>
    </xdr:from>
    <xdr:to>
      <xdr:col>21</xdr:col>
      <xdr:colOff>323771</xdr:colOff>
      <xdr:row>4</xdr:row>
      <xdr:rowOff>192581</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7743265" y="616323"/>
          <a:ext cx="1601241" cy="271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(YYYY/MM/DD)</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291912</xdr:colOff>
      <xdr:row>0</xdr:row>
      <xdr:rowOff>256055</xdr:rowOff>
    </xdr:from>
    <xdr:ext cx="5947523" cy="28020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30187" y="256055"/>
          <a:ext cx="5947523" cy="280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en-US" altLang="ja-JP" sz="1200" b="1"/>
            <a:t>Bank Transfer Request Form (For</a:t>
          </a:r>
          <a:r>
            <a:rPr kumimoji="1" lang="en-US" altLang="ja-JP" sz="1200" b="1" baseline="0"/>
            <a:t> Travel Expenses, Honorariums, and Reimbursements)</a:t>
          </a:r>
          <a:endParaRPr kumimoji="1" lang="ja-JP" altLang="en-US" sz="1200" b="1"/>
        </a:p>
      </xdr:txBody>
    </xdr:sp>
    <xdr:clientData/>
  </xdr:oneCellAnchor>
  <xdr:twoCellAnchor>
    <xdr:from>
      <xdr:col>17</xdr:col>
      <xdr:colOff>45223</xdr:colOff>
      <xdr:row>2</xdr:row>
      <xdr:rowOff>191619</xdr:rowOff>
    </xdr:from>
    <xdr:to>
      <xdr:col>21</xdr:col>
      <xdr:colOff>285750</xdr:colOff>
      <xdr:row>4</xdr:row>
      <xdr:rowOff>190499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583580" y="599833"/>
          <a:ext cx="1601241" cy="271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(YYYY/MM/DD)</a:t>
          </a:r>
          <a:endParaRPr kumimoji="1" lang="ja-JP" altLang="en-US" sz="1000"/>
        </a:p>
      </xdr:txBody>
    </xdr:sp>
    <xdr:clientData/>
  </xdr:twoCellAnchor>
  <xdr:twoCellAnchor>
    <xdr:from>
      <xdr:col>0</xdr:col>
      <xdr:colOff>0</xdr:colOff>
      <xdr:row>4</xdr:row>
      <xdr:rowOff>190500</xdr:rowOff>
    </xdr:from>
    <xdr:to>
      <xdr:col>12</xdr:col>
      <xdr:colOff>200025</xdr:colOff>
      <xdr:row>6</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0" y="876300"/>
          <a:ext cx="6057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a:t>
          </a:r>
          <a:r>
            <a:rPr kumimoji="1" lang="en-US" altLang="ja-JP" sz="1000" baseline="0"/>
            <a:t> </a:t>
          </a:r>
          <a:r>
            <a:rPr kumimoji="1" lang="en-US" altLang="ja-JP" sz="1100" baseline="0">
              <a:solidFill>
                <a:schemeClr val="dk1"/>
              </a:solidFill>
              <a:effectLst/>
              <a:latin typeface="+mn-lt"/>
              <a:ea typeface="+mn-ea"/>
              <a:cs typeface="+mn-cs"/>
            </a:rPr>
            <a:t>Science Tokyo </a:t>
          </a:r>
          <a:endParaRPr kumimoji="1" lang="ja-JP" altLang="en-US" sz="1000"/>
        </a:p>
      </xdr:txBody>
    </xdr:sp>
    <xdr:clientData/>
  </xdr:twoCellAnchor>
  <xdr:twoCellAnchor>
    <xdr:from>
      <xdr:col>0</xdr:col>
      <xdr:colOff>1206390</xdr:colOff>
      <xdr:row>12</xdr:row>
      <xdr:rowOff>63313</xdr:rowOff>
    </xdr:from>
    <xdr:to>
      <xdr:col>2</xdr:col>
      <xdr:colOff>291350</xdr:colOff>
      <xdr:row>13</xdr:row>
      <xdr:rowOff>121024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06390" y="1825438"/>
          <a:ext cx="1513835" cy="43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Request type</a:t>
          </a:r>
        </a:p>
      </xdr:txBody>
    </xdr:sp>
    <xdr:clientData/>
  </xdr:twoCellAnchor>
  <xdr:twoCellAnchor>
    <xdr:from>
      <xdr:col>0</xdr:col>
      <xdr:colOff>1205832</xdr:colOff>
      <xdr:row>13</xdr:row>
      <xdr:rowOff>81803</xdr:rowOff>
    </xdr:from>
    <xdr:to>
      <xdr:col>3</xdr:col>
      <xdr:colOff>1</xdr:colOff>
      <xdr:row>13</xdr:row>
      <xdr:rowOff>358588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05832" y="2224928"/>
          <a:ext cx="1565944" cy="276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Employment status</a:t>
          </a:r>
        </a:p>
      </xdr:txBody>
    </xdr:sp>
    <xdr:clientData/>
  </xdr:twoCellAnchor>
  <xdr:twoCellAnchor>
    <xdr:from>
      <xdr:col>0</xdr:col>
      <xdr:colOff>150158</xdr:colOff>
      <xdr:row>17</xdr:row>
      <xdr:rowOff>84604</xdr:rowOff>
    </xdr:from>
    <xdr:to>
      <xdr:col>1</xdr:col>
      <xdr:colOff>526676</xdr:colOff>
      <xdr:row>19</xdr:row>
      <xdr:rowOff>170329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50158" y="3532654"/>
          <a:ext cx="1814793"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Home address</a:t>
          </a:r>
          <a:endParaRPr kumimoji="1" lang="ja-JP" altLang="en-US" sz="1000"/>
        </a:p>
      </xdr:txBody>
    </xdr:sp>
    <xdr:clientData/>
  </xdr:twoCellAnchor>
  <xdr:twoCellAnchor>
    <xdr:from>
      <xdr:col>1</xdr:col>
      <xdr:colOff>415417</xdr:colOff>
      <xdr:row>16</xdr:row>
      <xdr:rowOff>329612</xdr:rowOff>
    </xdr:from>
    <xdr:to>
      <xdr:col>2</xdr:col>
      <xdr:colOff>129668</xdr:colOff>
      <xdr:row>19</xdr:row>
      <xdr:rowOff>81962</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853692" y="3425237"/>
          <a:ext cx="70485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Zip</a:t>
          </a:r>
          <a:r>
            <a:rPr kumimoji="1" lang="en-US" altLang="ja-JP" sz="1000" baseline="0"/>
            <a:t> code</a:t>
          </a:r>
          <a:endParaRPr kumimoji="1" lang="ja-JP" altLang="en-US" sz="1000"/>
        </a:p>
      </xdr:txBody>
    </xdr:sp>
    <xdr:clientData/>
  </xdr:twoCellAnchor>
  <xdr:twoCellAnchor>
    <xdr:from>
      <xdr:col>13</xdr:col>
      <xdr:colOff>59391</xdr:colOff>
      <xdr:row>20</xdr:row>
      <xdr:rowOff>56592</xdr:rowOff>
    </xdr:from>
    <xdr:to>
      <xdr:col>17</xdr:col>
      <xdr:colOff>22412</xdr:colOff>
      <xdr:row>20</xdr:row>
      <xdr:rowOff>335618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260166" y="4419042"/>
          <a:ext cx="1334621" cy="279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Telephone </a:t>
          </a:r>
          <a:r>
            <a:rPr kumimoji="1" lang="en-US" altLang="ja-JP" sz="1000" baseline="0"/>
            <a:t>number</a:t>
          </a:r>
          <a:endParaRPr kumimoji="1" lang="ja-JP" altLang="en-US" sz="1000"/>
        </a:p>
      </xdr:txBody>
    </xdr:sp>
    <xdr:clientData/>
  </xdr:twoCellAnchor>
  <xdr:twoCellAnchor>
    <xdr:from>
      <xdr:col>0</xdr:col>
      <xdr:colOff>1261220</xdr:colOff>
      <xdr:row>20</xdr:row>
      <xdr:rowOff>76200</xdr:rowOff>
    </xdr:from>
    <xdr:to>
      <xdr:col>1</xdr:col>
      <xdr:colOff>963706</xdr:colOff>
      <xdr:row>21</xdr:row>
      <xdr:rowOff>66675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261220" y="4438650"/>
          <a:ext cx="114076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Staff ID number</a:t>
          </a:r>
          <a:endParaRPr kumimoji="1" lang="ja-JP" altLang="en-US" sz="1000"/>
        </a:p>
      </xdr:txBody>
    </xdr:sp>
    <xdr:clientData/>
  </xdr:twoCellAnchor>
  <xdr:twoCellAnchor>
    <xdr:from>
      <xdr:col>0</xdr:col>
      <xdr:colOff>0</xdr:colOff>
      <xdr:row>22</xdr:row>
      <xdr:rowOff>142875</xdr:rowOff>
    </xdr:from>
    <xdr:to>
      <xdr:col>2</xdr:col>
      <xdr:colOff>27214</xdr:colOff>
      <xdr:row>23</xdr:row>
      <xdr:rowOff>235322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0" y="5267325"/>
          <a:ext cx="2456089" cy="473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of birth (Write the year in 4 digits)	</a:t>
          </a:r>
          <a:endParaRPr kumimoji="1" lang="ja-JP" altLang="en-US" sz="1000"/>
        </a:p>
      </xdr:txBody>
    </xdr:sp>
    <xdr:clientData/>
  </xdr:twoCellAnchor>
  <xdr:twoCellAnchor>
    <xdr:from>
      <xdr:col>13</xdr:col>
      <xdr:colOff>45496</xdr:colOff>
      <xdr:row>22</xdr:row>
      <xdr:rowOff>69926</xdr:rowOff>
    </xdr:from>
    <xdr:to>
      <xdr:col>15</xdr:col>
      <xdr:colOff>313764</xdr:colOff>
      <xdr:row>22</xdr:row>
      <xdr:rowOff>313765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246271" y="5194376"/>
          <a:ext cx="954068" cy="243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YYYY/MM/DD</a:t>
          </a:r>
          <a:endParaRPr kumimoji="1" lang="ja-JP" altLang="en-US" sz="1000"/>
        </a:p>
      </xdr:txBody>
    </xdr:sp>
    <xdr:clientData/>
  </xdr:twoCellAnchor>
  <xdr:twoCellAnchor>
    <xdr:from>
      <xdr:col>0</xdr:col>
      <xdr:colOff>9525</xdr:colOff>
      <xdr:row>7</xdr:row>
      <xdr:rowOff>123824</xdr:rowOff>
    </xdr:from>
    <xdr:to>
      <xdr:col>22</xdr:col>
      <xdr:colOff>190501</xdr:colOff>
      <xdr:row>9</xdr:row>
      <xdr:rowOff>112058</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525" y="1238249"/>
          <a:ext cx="9467851" cy="23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 request that payment from</a:t>
          </a:r>
          <a:r>
            <a:rPr kumimoji="1" lang="en-US" altLang="ja-JP" sz="1000" baseline="0"/>
            <a:t> Science Tokyo </a:t>
          </a:r>
          <a:r>
            <a:rPr kumimoji="1" lang="en-US" altLang="ja-JP" sz="1000">
              <a:solidFill>
                <a:schemeClr val="dk1"/>
              </a:solidFill>
              <a:effectLst/>
              <a:latin typeface="+mn-lt"/>
              <a:ea typeface="+mn-ea"/>
              <a:cs typeface="+mn-cs"/>
            </a:rPr>
            <a:t>for travel expenses, honorariums,</a:t>
          </a:r>
          <a:r>
            <a:rPr kumimoji="1" lang="en-US" altLang="ja-JP" sz="1000" baseline="0">
              <a:solidFill>
                <a:schemeClr val="dk1"/>
              </a:solidFill>
              <a:effectLst/>
              <a:latin typeface="+mn-lt"/>
              <a:ea typeface="+mn-ea"/>
              <a:cs typeface="+mn-cs"/>
            </a:rPr>
            <a:t> or reimbursement </a:t>
          </a:r>
          <a:r>
            <a:rPr kumimoji="1" lang="en-US" altLang="ja-JP" sz="1000"/>
            <a:t>be made to the bank </a:t>
          </a:r>
          <a:r>
            <a:rPr kumimoji="1" lang="en-US" altLang="ja-JP" sz="1000" baseline="0"/>
            <a:t> account below.</a:t>
          </a:r>
          <a:endParaRPr kumimoji="1" lang="ja-JP" altLang="en-US" sz="1000"/>
        </a:p>
      </xdr:txBody>
    </xdr:sp>
    <xdr:clientData/>
  </xdr:twoCellAnchor>
  <xdr:twoCellAnchor>
    <xdr:from>
      <xdr:col>1</xdr:col>
      <xdr:colOff>359147</xdr:colOff>
      <xdr:row>34</xdr:row>
      <xdr:rowOff>203948</xdr:rowOff>
    </xdr:from>
    <xdr:to>
      <xdr:col>3</xdr:col>
      <xdr:colOff>291353</xdr:colOff>
      <xdr:row>35</xdr:row>
      <xdr:rowOff>83484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797422" y="9128873"/>
          <a:ext cx="1265706" cy="38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Type of account</a:t>
          </a:r>
          <a:endParaRPr kumimoji="1" lang="ja-JP" altLang="en-US" sz="1000"/>
        </a:p>
      </xdr:txBody>
    </xdr:sp>
    <xdr:clientData/>
  </xdr:twoCellAnchor>
  <xdr:twoCellAnchor>
    <xdr:from>
      <xdr:col>0</xdr:col>
      <xdr:colOff>519394</xdr:colOff>
      <xdr:row>39</xdr:row>
      <xdr:rowOff>69476</xdr:rowOff>
    </xdr:from>
    <xdr:to>
      <xdr:col>1</xdr:col>
      <xdr:colOff>907677</xdr:colOff>
      <xdr:row>40</xdr:row>
      <xdr:rowOff>67235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19394" y="12042401"/>
          <a:ext cx="1826558" cy="33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information </a:t>
          </a:r>
          <a:endParaRPr kumimoji="1" lang="ja-JP" altLang="en-US" sz="1000"/>
        </a:p>
      </xdr:txBody>
    </xdr:sp>
    <xdr:clientData/>
  </xdr:twoCellAnchor>
  <xdr:twoCellAnchor>
    <xdr:from>
      <xdr:col>5</xdr:col>
      <xdr:colOff>231963</xdr:colOff>
      <xdr:row>38</xdr:row>
      <xdr:rowOff>87181</xdr:rowOff>
    </xdr:from>
    <xdr:to>
      <xdr:col>7</xdr:col>
      <xdr:colOff>322730</xdr:colOff>
      <xdr:row>39</xdr:row>
      <xdr:rowOff>99059</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689538" y="11726731"/>
          <a:ext cx="776567" cy="3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16</xdr:col>
      <xdr:colOff>299197</xdr:colOff>
      <xdr:row>38</xdr:row>
      <xdr:rowOff>90766</xdr:rowOff>
    </xdr:from>
    <xdr:to>
      <xdr:col>20</xdr:col>
      <xdr:colOff>268941</xdr:colOff>
      <xdr:row>39</xdr:row>
      <xdr:rowOff>109817</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528672" y="11730316"/>
          <a:ext cx="1341344"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person</a:t>
          </a:r>
          <a:endParaRPr kumimoji="1" lang="ja-JP" altLang="en-US" sz="1000"/>
        </a:p>
      </xdr:txBody>
    </xdr:sp>
    <xdr:clientData/>
  </xdr:twoCellAnchor>
  <xdr:twoCellAnchor>
    <xdr:from>
      <xdr:col>19</xdr:col>
      <xdr:colOff>41464</xdr:colOff>
      <xdr:row>39</xdr:row>
      <xdr:rowOff>90207</xdr:rowOff>
    </xdr:from>
    <xdr:to>
      <xdr:col>21</xdr:col>
      <xdr:colOff>67238</xdr:colOff>
      <xdr:row>40</xdr:row>
      <xdr:rowOff>66675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8299639" y="12063132"/>
          <a:ext cx="711574" cy="309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Mailbox</a:t>
          </a:r>
          <a:endParaRPr kumimoji="1" lang="ja-JP" altLang="en-US" sz="1000"/>
        </a:p>
      </xdr:txBody>
    </xdr:sp>
    <xdr:clientData/>
  </xdr:twoCellAnchor>
  <xdr:twoCellAnchor>
    <xdr:from>
      <xdr:col>0</xdr:col>
      <xdr:colOff>66676</xdr:colOff>
      <xdr:row>40</xdr:row>
      <xdr:rowOff>152400</xdr:rowOff>
    </xdr:from>
    <xdr:to>
      <xdr:col>0</xdr:col>
      <xdr:colOff>790575</xdr:colOff>
      <xdr:row>41</xdr:row>
      <xdr:rowOff>114300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6676" y="12458700"/>
          <a:ext cx="723899"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487661" y="2944344"/>
          <a:ext cx="957223"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47143</xdr:colOff>
      <xdr:row>14</xdr:row>
      <xdr:rowOff>61073</xdr:rowOff>
    </xdr:from>
    <xdr:to>
      <xdr:col>1</xdr:col>
      <xdr:colOff>952501</xdr:colOff>
      <xdr:row>15</xdr:row>
      <xdr:rowOff>68036</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485418" y="2585198"/>
          <a:ext cx="905358" cy="387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0</xdr:col>
      <xdr:colOff>85726</xdr:colOff>
      <xdr:row>23</xdr:row>
      <xdr:rowOff>123826</xdr:rowOff>
    </xdr:from>
    <xdr:to>
      <xdr:col>0</xdr:col>
      <xdr:colOff>876300</xdr:colOff>
      <xdr:row>24</xdr:row>
      <xdr:rowOff>95251</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85726" y="5629276"/>
          <a:ext cx="7905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4</xdr:col>
      <xdr:colOff>116043</xdr:colOff>
      <xdr:row>36</xdr:row>
      <xdr:rowOff>577655</xdr:rowOff>
    </xdr:from>
    <xdr:to>
      <xdr:col>24</xdr:col>
      <xdr:colOff>107577</xdr:colOff>
      <xdr:row>37</xdr:row>
      <xdr:rowOff>1</xdr:rowOff>
    </xdr:to>
    <xdr:sp macro="" textlink="">
      <xdr:nvSpPr>
        <xdr:cNvPr id="23" name="テキスト ボックス 22">
          <a:extLst>
            <a:ext uri="{FF2B5EF4-FFF2-40B4-BE49-F238E27FC236}">
              <a16:creationId xmlns:a16="http://schemas.microsoft.com/office/drawing/2014/main" id="{00000000-0008-0000-0100-000017000000}"/>
            </a:ext>
            <a:ext uri="{147F2762-F138-4A5C-976F-8EAC2B608ADB}">
              <a16:predDERef xmlns:a16="http://schemas.microsoft.com/office/drawing/2014/main" pred="{00000000-0008-0000-0000-000042000000}"/>
            </a:ext>
          </a:extLst>
        </xdr:cNvPr>
        <xdr:cNvSpPr txBox="1"/>
      </xdr:nvSpPr>
      <xdr:spPr>
        <a:xfrm>
          <a:off x="3230718" y="10921805"/>
          <a:ext cx="6849534" cy="660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a:t>
          </a:r>
          <a:r>
            <a:rPr lang="en-US" altLang="ja-JP" sz="900" b="0">
              <a:solidFill>
                <a:sysClr val="windowText" lastClr="000000"/>
              </a:solidFill>
              <a:effectLst/>
            </a:rPr>
            <a:t>The above bank account is not a non-resident deposit account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b="0">
              <a:solidFill>
                <a:sysClr val="windowText" lastClr="000000"/>
              </a:solidFill>
              <a:effectLst/>
            </a:rPr>
            <a:t>       (For more information regarding non-resident deposit account</a:t>
          </a:r>
          <a:r>
            <a:rPr lang="en-CA" altLang="ja-JP" sz="900" b="0">
              <a:solidFill>
                <a:sysClr val="windowText" lastClr="000000"/>
              </a:solidFill>
              <a:effectLst/>
            </a:rPr>
            <a:t>s</a:t>
          </a:r>
          <a:r>
            <a:rPr lang="en-US" altLang="ja-JP" sz="900" b="0">
              <a:solidFill>
                <a:sysClr val="windowText" lastClr="000000"/>
              </a:solidFill>
              <a:effectLst/>
            </a:rPr>
            <a:t>, see the </a:t>
          </a:r>
          <a:r>
            <a:rPr lang="en-CA" altLang="ja-JP" sz="900" b="0">
              <a:solidFill>
                <a:sysClr val="windowText" lastClr="000000"/>
              </a:solidFill>
              <a:effectLst/>
            </a:rPr>
            <a:t>points</a:t>
          </a:r>
          <a:r>
            <a:rPr lang="en-US" altLang="ja-JP" sz="900" b="0" baseline="0">
              <a:solidFill>
                <a:sysClr val="windowText" lastClr="000000"/>
              </a:solidFill>
              <a:effectLst/>
            </a:rPr>
            <a:t> </a:t>
          </a:r>
          <a:r>
            <a:rPr lang="en-US" altLang="ja-JP" sz="900" b="0">
              <a:solidFill>
                <a:sysClr val="windowText" lastClr="000000"/>
              </a:solidFill>
              <a:effectLst/>
            </a:rPr>
            <a:t>below</a:t>
          </a:r>
          <a:r>
            <a:rPr lang="en-CA" altLang="ja-JP" sz="900" b="0">
              <a:solidFill>
                <a:sysClr val="windowText" lastClr="000000"/>
              </a:solidFill>
              <a:effectLst/>
            </a:rPr>
            <a:t> indicated by </a:t>
          </a:r>
          <a:r>
            <a:rPr lang="en-US" altLang="ja-JP" sz="900" b="0">
              <a:solidFill>
                <a:sysClr val="windowText" lastClr="000000"/>
              </a:solidFill>
              <a:effectLst/>
              <a:latin typeface="+mn-lt"/>
              <a:ea typeface="+mn-ea"/>
              <a:cs typeface="+mn-cs"/>
            </a:rPr>
            <a:t>※</a:t>
          </a:r>
          <a:r>
            <a:rPr lang="en-US" altLang="ja-JP" sz="900" b="0">
              <a:solidFill>
                <a:sysClr val="windowText" lastClr="000000"/>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I </a:t>
          </a:r>
          <a:r>
            <a:rPr lang="en-CA" altLang="ja-JP" sz="900" b="0" baseline="0">
              <a:solidFill>
                <a:sysClr val="windowText" lastClr="000000"/>
              </a:solidFill>
              <a:effectLst/>
            </a:rPr>
            <a:t>have </a:t>
          </a:r>
          <a:r>
            <a:rPr lang="en-US" altLang="ja-JP" sz="900" b="0">
              <a:solidFill>
                <a:sysClr val="windowText" lastClr="000000"/>
              </a:solidFill>
              <a:effectLst/>
              <a:latin typeface="+mn-lt"/>
              <a:ea typeface="+mn-ea"/>
              <a:cs typeface="+mn-cs"/>
            </a:rPr>
            <a:t>attached </a:t>
          </a:r>
          <a:r>
            <a:rPr lang="en-CA" altLang="ja-JP" sz="900" b="0">
              <a:solidFill>
                <a:sysClr val="windowText" lastClr="000000"/>
              </a:solidFill>
              <a:effectLst/>
              <a:latin typeface="+mn-lt"/>
              <a:ea typeface="+mn-ea"/>
              <a:cs typeface="+mn-cs"/>
            </a:rPr>
            <a:t>a</a:t>
          </a:r>
          <a:r>
            <a:rPr lang="en-US" altLang="ja-JP" sz="900" b="0">
              <a:solidFill>
                <a:sysClr val="windowText" lastClr="000000"/>
              </a:solidFill>
              <a:effectLst/>
              <a:latin typeface="+mn-lt"/>
              <a:ea typeface="+mn-ea"/>
              <a:cs typeface="+mn-cs"/>
            </a:rPr>
            <a:t> copy of my bankbook</a:t>
          </a:r>
          <a:r>
            <a:rPr lang="en-US" altLang="ja-JP" sz="900" b="0" baseline="0">
              <a:solidFill>
                <a:sysClr val="windowText" lastClr="000000"/>
              </a:solidFill>
              <a:effectLst/>
              <a:latin typeface="+mn-lt"/>
              <a:ea typeface="+mn-ea"/>
              <a:cs typeface="+mn-cs"/>
            </a:rPr>
            <a:t> page(s)or other documents showing my account name in katakana or Roman letters</a:t>
          </a:r>
          <a:endParaRPr lang="ja-JP" altLang="ja-JP" sz="900" b="0">
            <a:solidFill>
              <a:sysClr val="windowText" lastClr="000000"/>
            </a:solidFill>
            <a:effectLst/>
          </a:endParaRPr>
        </a:p>
      </xdr:txBody>
    </xdr:sp>
    <xdr:clientData/>
  </xdr:twoCellAnchor>
  <xdr:twoCellAnchor>
    <xdr:from>
      <xdr:col>4</xdr:col>
      <xdr:colOff>121696</xdr:colOff>
      <xdr:row>35</xdr:row>
      <xdr:rowOff>137608</xdr:rowOff>
    </xdr:from>
    <xdr:to>
      <xdr:col>20</xdr:col>
      <xdr:colOff>44823</xdr:colOff>
      <xdr:row>36</xdr:row>
      <xdr:rowOff>21739</xdr:rowOff>
    </xdr:to>
    <xdr:sp macro="" textlink="">
      <xdr:nvSpPr>
        <xdr:cNvPr id="24" name="テキスト ボックス 23">
          <a:extLst>
            <a:ext uri="{FF2B5EF4-FFF2-40B4-BE49-F238E27FC236}">
              <a16:creationId xmlns:a16="http://schemas.microsoft.com/office/drawing/2014/main" id="{00000000-0008-0000-0100-000018000000}"/>
            </a:ext>
            <a:ext uri="{147F2762-F138-4A5C-976F-8EAC2B608ADB}">
              <a16:predDERef xmlns:a16="http://schemas.microsoft.com/office/drawing/2014/main" pred="{00000000-0008-0000-0000-000057000000}"/>
            </a:ext>
          </a:extLst>
        </xdr:cNvPr>
        <xdr:cNvSpPr txBox="1"/>
      </xdr:nvSpPr>
      <xdr:spPr>
        <a:xfrm>
          <a:off x="3236371" y="9567358"/>
          <a:ext cx="5409527" cy="798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ysClr val="windowText" lastClr="000000"/>
              </a:solidFill>
              <a:effectLst/>
            </a:rPr>
            <a:t>　</a:t>
          </a:r>
          <a:r>
            <a:rPr lang="en-US" altLang="ja-JP" sz="1000" b="0">
              <a:solidFill>
                <a:sysClr val="windowText" lastClr="000000"/>
              </a:solidFill>
              <a:effectLst/>
            </a:rPr>
            <a:t>   I</a:t>
          </a:r>
          <a:r>
            <a:rPr lang="en-US" altLang="ja-JP" sz="1000" b="0" baseline="0">
              <a:solidFill>
                <a:sysClr val="windowText" lastClr="000000"/>
              </a:solidFill>
              <a:effectLst/>
            </a:rPr>
            <a:t> </a:t>
          </a:r>
          <a:r>
            <a:rPr lang="en-CA" altLang="ja-JP" sz="1000" b="0" baseline="0">
              <a:solidFill>
                <a:sysClr val="windowText" lastClr="000000"/>
              </a:solidFill>
              <a:effectLst/>
            </a:rPr>
            <a:t>have </a:t>
          </a:r>
          <a:r>
            <a:rPr lang="en-US" altLang="ja-JP" sz="1000" b="0" baseline="0">
              <a:solidFill>
                <a:sysClr val="windowText" lastClr="000000"/>
              </a:solidFill>
              <a:effectLst/>
            </a:rPr>
            <a:t>attached </a:t>
          </a:r>
          <a:r>
            <a:rPr lang="en-CA" altLang="ja-JP" sz="1000" b="0" baseline="0">
              <a:solidFill>
                <a:sysClr val="windowText" lastClr="000000"/>
              </a:solidFill>
              <a:effectLst/>
            </a:rPr>
            <a:t>a</a:t>
          </a:r>
          <a:r>
            <a:rPr lang="en-US" altLang="ja-JP" sz="1000" b="0" baseline="0">
              <a:solidFill>
                <a:sysClr val="windowText" lastClr="000000"/>
              </a:solidFill>
              <a:effectLst/>
            </a:rPr>
            <a:t> copy of my bankbook page(s) showing the following information:</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Branch name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Type of account</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Account number</a:t>
          </a:r>
          <a:endParaRPr lang="ja-JP" altLang="ja-JP" sz="1000" b="0">
            <a:solidFill>
              <a:sysClr val="windowText" lastClr="000000"/>
            </a:solidFill>
            <a:effectLst/>
          </a:endParaRPr>
        </a:p>
      </xdr:txBody>
    </xdr:sp>
    <xdr:clientData/>
  </xdr:twoCellAnchor>
  <xdr:twoCellAnchor>
    <xdr:from>
      <xdr:col>0</xdr:col>
      <xdr:colOff>69477</xdr:colOff>
      <xdr:row>35</xdr:row>
      <xdr:rowOff>354107</xdr:rowOff>
    </xdr:from>
    <xdr:to>
      <xdr:col>3</xdr:col>
      <xdr:colOff>268941</xdr:colOff>
      <xdr:row>36</xdr:row>
      <xdr:rowOff>99733</xdr:rowOff>
    </xdr:to>
    <xdr:sp macro="" textlink="">
      <xdr:nvSpPr>
        <xdr:cNvPr id="25" name="テキスト ボックス 24">
          <a:extLst>
            <a:ext uri="{FF2B5EF4-FFF2-40B4-BE49-F238E27FC236}">
              <a16:creationId xmlns:a16="http://schemas.microsoft.com/office/drawing/2014/main" id="{00000000-0008-0000-0100-000019000000}"/>
            </a:ext>
            <a:ext uri="{147F2762-F138-4A5C-976F-8EAC2B608ADB}">
              <a16:predDERef xmlns:a16="http://schemas.microsoft.com/office/drawing/2014/main" pred="{00000000-0008-0000-0000-000058000000}"/>
            </a:ext>
          </a:extLst>
        </xdr:cNvPr>
        <xdr:cNvSpPr txBox="1"/>
      </xdr:nvSpPr>
      <xdr:spPr>
        <a:xfrm>
          <a:off x="69477" y="9783857"/>
          <a:ext cx="2971239" cy="66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your bank is Japan Post Bank, make sure you complet</a:t>
          </a:r>
          <a:r>
            <a:rPr lang="en-US" altLang="ja-JP" sz="900" b="1" baseline="0">
              <a:solidFill>
                <a:sysClr val="windowText" lastClr="000000"/>
              </a:solidFill>
              <a:effectLst/>
            </a:rPr>
            <a:t>e</a:t>
          </a:r>
          <a:r>
            <a:rPr lang="en-US" altLang="ja-JP" sz="900" baseline="0">
              <a:solidFill>
                <a:sysClr val="windowText" lastClr="000000"/>
              </a:solidFill>
              <a:effectLst/>
            </a:rPr>
            <a:t> and chec</a:t>
          </a:r>
          <a:r>
            <a:rPr lang="en-US" altLang="ja-JP" sz="900" b="0" baseline="0">
              <a:solidFill>
                <a:sysClr val="windowText" lastClr="000000"/>
              </a:solidFill>
              <a:effectLst/>
            </a:rPr>
            <a:t>k</a:t>
          </a:r>
          <a:r>
            <a:rPr lang="en-US" altLang="ja-JP" sz="900" baseline="0">
              <a:solidFill>
                <a:sysClr val="windowText" lastClr="000000"/>
              </a:solidFill>
              <a:effectLst/>
            </a:rPr>
            <a:t> ☑ the requirement</a:t>
          </a:r>
          <a:r>
            <a:rPr lang="en-CA" altLang="ja-JP" sz="900" baseline="0">
              <a:solidFill>
                <a:sysClr val="windowText" lastClr="000000"/>
              </a:solidFill>
              <a:effectLst/>
            </a:rPr>
            <a:t>s</a:t>
          </a:r>
          <a:r>
            <a:rPr lang="en-US" altLang="ja-JP" sz="900" baseline="0">
              <a:solidFill>
                <a:sysClr val="windowText" lastClr="000000"/>
              </a:solidFill>
              <a:effectLst/>
            </a:rPr>
            <a:t> on the right side before submitting this form.</a:t>
          </a:r>
          <a:endParaRPr lang="ja-JP" altLang="ja-JP" sz="900">
            <a:solidFill>
              <a:sysClr val="windowText" lastClr="000000"/>
            </a:solidFill>
            <a:effectLst/>
          </a:endParaRPr>
        </a:p>
        <a:p>
          <a:pPr algn="l"/>
          <a:endParaRPr kumimoji="1" lang="ja-JP" altLang="en-US" sz="800"/>
        </a:p>
      </xdr:txBody>
    </xdr:sp>
    <xdr:clientData/>
  </xdr:twoCellAnchor>
  <xdr:twoCellAnchor>
    <xdr:from>
      <xdr:col>0</xdr:col>
      <xdr:colOff>0</xdr:colOff>
      <xdr:row>36</xdr:row>
      <xdr:rowOff>470649</xdr:rowOff>
    </xdr:from>
    <xdr:to>
      <xdr:col>3</xdr:col>
      <xdr:colOff>313765</xdr:colOff>
      <xdr:row>38</xdr:row>
      <xdr:rowOff>67235</xdr:rowOff>
    </xdr:to>
    <xdr:sp macro="" textlink="">
      <xdr:nvSpPr>
        <xdr:cNvPr id="26" name="テキスト ボックス 25">
          <a:extLst>
            <a:ext uri="{FF2B5EF4-FFF2-40B4-BE49-F238E27FC236}">
              <a16:creationId xmlns:a16="http://schemas.microsoft.com/office/drawing/2014/main" id="{00000000-0008-0000-0100-00001A000000}"/>
            </a:ext>
            <a:ext uri="{147F2762-F138-4A5C-976F-8EAC2B608ADB}">
              <a16:predDERef xmlns:a16="http://schemas.microsoft.com/office/drawing/2014/main" pred="{00000000-0008-0000-0000-000059000000}"/>
            </a:ext>
          </a:extLst>
        </xdr:cNvPr>
        <xdr:cNvSpPr txBox="1"/>
      </xdr:nvSpPr>
      <xdr:spPr>
        <a:xfrm>
          <a:off x="0" y="10814799"/>
          <a:ext cx="3085540" cy="891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 are </a:t>
          </a:r>
          <a:r>
            <a:rPr lang="en-CA" altLang="ja-JP" sz="900" b="1" baseline="0">
              <a:solidFill>
                <a:sysClr val="windowText" lastClr="000000"/>
              </a:solidFill>
              <a:effectLst/>
            </a:rPr>
            <a:t>not</a:t>
          </a:r>
          <a:r>
            <a:rPr lang="en-CA" altLang="ja-JP" sz="900" baseline="0">
              <a:solidFill>
                <a:sysClr val="windowText" lastClr="000000"/>
              </a:solidFill>
              <a:effectLst/>
            </a:rPr>
            <a:t> </a:t>
          </a:r>
          <a:r>
            <a:rPr lang="en-US" altLang="ja-JP" sz="900" baseline="0">
              <a:solidFill>
                <a:sysClr val="windowText" lastClr="000000"/>
              </a:solidFill>
              <a:effectLst/>
            </a:rPr>
            <a:t>Japanese</a:t>
          </a:r>
          <a:r>
            <a:rPr lang="ja-JP" altLang="en-US" sz="900" baseline="0">
              <a:solidFill>
                <a:sysClr val="windowText" lastClr="000000"/>
              </a:solidFill>
              <a:effectLst/>
            </a:rPr>
            <a:t> </a:t>
          </a:r>
          <a:r>
            <a:rPr lang="en-US" altLang="ja-JP" sz="900" baseline="0">
              <a:solidFill>
                <a:sysClr val="windowText" lastClr="000000"/>
              </a:solidFill>
              <a:effectLst/>
            </a:rPr>
            <a:t>or your account name is in Roman letters, make sure you complet</a:t>
          </a:r>
          <a:r>
            <a:rPr lang="en-US" altLang="ja-JP" sz="900" b="1" baseline="0">
              <a:solidFill>
                <a:sysClr val="windowText" lastClr="000000"/>
              </a:solidFill>
              <a:effectLst/>
            </a:rPr>
            <a:t>e</a:t>
          </a:r>
          <a:r>
            <a:rPr lang="en-CA" altLang="ja-JP" sz="900" baseline="0">
              <a:solidFill>
                <a:sysClr val="windowText" lastClr="000000"/>
              </a:solidFill>
              <a:effectLst/>
            </a:rPr>
            <a:t> </a:t>
          </a:r>
          <a:r>
            <a:rPr lang="en-US" altLang="ja-JP" sz="900" baseline="0">
              <a:solidFill>
                <a:sysClr val="windowText" lastClr="000000"/>
              </a:solidFill>
              <a:effectLst/>
            </a:rPr>
            <a:t>and chec</a:t>
          </a:r>
          <a:r>
            <a:rPr lang="en-US" altLang="ja-JP" sz="900" b="0" baseline="0">
              <a:solidFill>
                <a:sysClr val="windowText" lastClr="000000"/>
              </a:solidFill>
              <a:effectLst/>
            </a:rPr>
            <a:t>k</a:t>
          </a:r>
          <a:r>
            <a:rPr lang="en-US" altLang="ja-JP" sz="900" baseline="0">
              <a:solidFill>
                <a:sysClr val="windowText" lastClr="000000"/>
              </a:solidFill>
              <a:effectLst/>
            </a:rPr>
            <a:t> </a:t>
          </a:r>
          <a:r>
            <a:rPr lang="en-US" altLang="ja-JP" sz="900" baseline="0">
              <a:solidFill>
                <a:sysClr val="windowText" lastClr="000000"/>
              </a:solidFill>
              <a:effectLst/>
              <a:latin typeface="+mn-lt"/>
              <a:ea typeface="+mn-ea"/>
              <a:cs typeface="+mn-cs"/>
            </a:rPr>
            <a:t>☑</a:t>
          </a:r>
          <a:r>
            <a:rPr lang="en-CA" altLang="ja-JP" sz="900" b="1" baseline="0">
              <a:solidFill>
                <a:sysClr val="windowText" lastClr="000000"/>
              </a:solidFill>
              <a:effectLst/>
            </a:rPr>
            <a:t>everything on </a:t>
          </a:r>
          <a:r>
            <a:rPr lang="en-US" altLang="ja-JP" sz="900" baseline="0">
              <a:solidFill>
                <a:sysClr val="windowText" lastClr="000000"/>
              </a:solidFill>
              <a:effectLst/>
            </a:rPr>
            <a:t>the checklist on the right side before submitting this form.</a:t>
          </a:r>
          <a:endParaRPr lang="ja-JP" altLang="ja-JP" sz="9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34</xdr:row>
          <xdr:rowOff>476250</xdr:rowOff>
        </xdr:from>
        <xdr:to>
          <xdr:col>7</xdr:col>
          <xdr:colOff>238125</xdr:colOff>
          <xdr:row>35</xdr:row>
          <xdr:rowOff>228600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35</xdr:row>
          <xdr:rowOff>142875</xdr:rowOff>
        </xdr:from>
        <xdr:to>
          <xdr:col>8</xdr:col>
          <xdr:colOff>0</xdr:colOff>
          <xdr:row>35</xdr:row>
          <xdr:rowOff>390525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561975</xdr:rowOff>
        </xdr:from>
        <xdr:to>
          <xdr:col>5</xdr:col>
          <xdr:colOff>152400</xdr:colOff>
          <xdr:row>36</xdr:row>
          <xdr:rowOff>838200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28575</xdr:rowOff>
        </xdr:from>
        <xdr:to>
          <xdr:col>5</xdr:col>
          <xdr:colOff>123825</xdr:colOff>
          <xdr:row>36</xdr:row>
          <xdr:rowOff>228600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5</xdr:col>
          <xdr:colOff>76200</xdr:colOff>
          <xdr:row>36</xdr:row>
          <xdr:rowOff>428625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847725</xdr:rowOff>
        </xdr:from>
        <xdr:to>
          <xdr:col>5</xdr:col>
          <xdr:colOff>142875</xdr:colOff>
          <xdr:row>36</xdr:row>
          <xdr:rowOff>1133475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205069</xdr:colOff>
      <xdr:row>39</xdr:row>
      <xdr:rowOff>86283</xdr:rowOff>
    </xdr:from>
    <xdr:to>
      <xdr:col>5</xdr:col>
      <xdr:colOff>313765</xdr:colOff>
      <xdr:row>40</xdr:row>
      <xdr:rowOff>57150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19744" y="12059208"/>
          <a:ext cx="451596" cy="304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Ex.</a:t>
          </a:r>
          <a:endParaRPr kumimoji="1" lang="ja-JP" altLang="en-US" sz="1000"/>
        </a:p>
      </xdr:txBody>
    </xdr:sp>
    <xdr:clientData/>
  </xdr:twoCellAnchor>
  <xdr:twoCellAnchor>
    <xdr:from>
      <xdr:col>0</xdr:col>
      <xdr:colOff>116541</xdr:colOff>
      <xdr:row>28</xdr:row>
      <xdr:rowOff>37425</xdr:rowOff>
    </xdr:from>
    <xdr:to>
      <xdr:col>1</xdr:col>
      <xdr:colOff>340658</xdr:colOff>
      <xdr:row>29</xdr:row>
      <xdr:rowOff>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16541" y="7381200"/>
          <a:ext cx="1662392" cy="22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l">
            <a:lnSpc>
              <a:spcPts val="900"/>
            </a:lnSpc>
          </a:pPr>
          <a:r>
            <a:rPr kumimoji="1" lang="en-US" altLang="ja-JP" sz="900"/>
            <a:t>Bank</a:t>
          </a:r>
          <a:r>
            <a:rPr kumimoji="1" lang="en-US" altLang="ja-JP" sz="900" baseline="0"/>
            <a:t> account information</a:t>
          </a:r>
          <a:endParaRPr kumimoji="1" lang="ja-JP" altLang="en-US" sz="900"/>
        </a:p>
      </xdr:txBody>
    </xdr:sp>
    <xdr:clientData/>
  </xdr:twoCellAnchor>
  <xdr:twoCellAnchor>
    <xdr:from>
      <xdr:col>1</xdr:col>
      <xdr:colOff>601757</xdr:colOff>
      <xdr:row>30</xdr:row>
      <xdr:rowOff>33058</xdr:rowOff>
    </xdr:from>
    <xdr:to>
      <xdr:col>2</xdr:col>
      <xdr:colOff>134470</xdr:colOff>
      <xdr:row>31</xdr:row>
      <xdr:rowOff>67236</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40032" y="7910233"/>
          <a:ext cx="523313"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Bank</a:t>
          </a:r>
          <a:r>
            <a:rPr kumimoji="1" lang="ja-JP" altLang="en-US" sz="1000" baseline="0"/>
            <a:t> </a:t>
          </a:r>
          <a:endParaRPr kumimoji="1" lang="en-US" altLang="ja-JP" sz="1000"/>
        </a:p>
      </xdr:txBody>
    </xdr:sp>
    <xdr:clientData/>
  </xdr:twoCellAnchor>
  <xdr:twoCellAnchor>
    <xdr:from>
      <xdr:col>0</xdr:col>
      <xdr:colOff>1323412</xdr:colOff>
      <xdr:row>26</xdr:row>
      <xdr:rowOff>89645</xdr:rowOff>
    </xdr:from>
    <xdr:to>
      <xdr:col>4</xdr:col>
      <xdr:colOff>56030</xdr:colOff>
      <xdr:row>27</xdr:row>
      <xdr:rowOff>89643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323412" y="6747620"/>
          <a:ext cx="1847293" cy="50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t>Account name</a:t>
          </a:r>
        </a:p>
        <a:p>
          <a:pPr algn="ctr"/>
          <a:r>
            <a:rPr kumimoji="1" lang="en-US" altLang="ja-JP" sz="900"/>
            <a:t>(katakana</a:t>
          </a:r>
          <a:r>
            <a:rPr kumimoji="1" lang="en-US" altLang="ja-JP" sz="900" baseline="0"/>
            <a:t> or Roman letters)</a:t>
          </a:r>
          <a:endParaRPr kumimoji="1" lang="ja-JP" altLang="en-US" sz="900"/>
        </a:p>
      </xdr:txBody>
    </xdr:sp>
    <xdr:clientData/>
  </xdr:twoCellAnchor>
  <xdr:twoCellAnchor>
    <xdr:from>
      <xdr:col>13</xdr:col>
      <xdr:colOff>338529</xdr:colOff>
      <xdr:row>34</xdr:row>
      <xdr:rowOff>223446</xdr:rowOff>
    </xdr:from>
    <xdr:to>
      <xdr:col>18</xdr:col>
      <xdr:colOff>313766</xdr:colOff>
      <xdr:row>34</xdr:row>
      <xdr:rowOff>448235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539304" y="9148371"/>
          <a:ext cx="1689737" cy="224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Account number</a:t>
          </a:r>
          <a:r>
            <a:rPr kumimoji="1" lang="en-US" altLang="ja-JP" sz="900" baseline="0"/>
            <a:t> </a:t>
          </a:r>
          <a:r>
            <a:rPr kumimoji="1" lang="ja-JP" altLang="en-US" sz="900" baseline="0"/>
            <a:t>（</a:t>
          </a:r>
          <a:r>
            <a:rPr kumimoji="1" lang="en-US" altLang="ja-JP" sz="900" baseline="0"/>
            <a:t>7 digits</a:t>
          </a:r>
          <a:r>
            <a:rPr kumimoji="1" lang="ja-JP" altLang="en-US" sz="900" baseline="0"/>
            <a:t>）</a:t>
          </a:r>
          <a:endParaRPr kumimoji="1" lang="en-US" altLang="ja-JP" sz="900" baseline="0"/>
        </a:p>
      </xdr:txBody>
    </xdr:sp>
    <xdr:clientData/>
  </xdr:twoCellAnchor>
  <xdr:twoCellAnchor>
    <xdr:from>
      <xdr:col>13</xdr:col>
      <xdr:colOff>56029</xdr:colOff>
      <xdr:row>21</xdr:row>
      <xdr:rowOff>1</xdr:rowOff>
    </xdr:from>
    <xdr:to>
      <xdr:col>16</xdr:col>
      <xdr:colOff>280147</xdr:colOff>
      <xdr:row>22</xdr:row>
      <xdr:rowOff>80684</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256804" y="4743451"/>
          <a:ext cx="1252818" cy="46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Former</a:t>
          </a:r>
          <a:r>
            <a:rPr kumimoji="1" lang="ja-JP" altLang="en-US" sz="1000" baseline="0"/>
            <a:t> </a:t>
          </a:r>
          <a:r>
            <a:rPr kumimoji="1" lang="en-US" altLang="ja-JP" sz="1000"/>
            <a:t>TokyoTech Student</a:t>
          </a:r>
          <a:r>
            <a:rPr kumimoji="1" lang="en-US" altLang="ja-JP" sz="1000" baseline="0"/>
            <a:t> </a:t>
          </a:r>
          <a:r>
            <a:rPr kumimoji="1" lang="en-US" altLang="ja-JP" sz="1000"/>
            <a:t>number</a:t>
          </a:r>
          <a:endParaRPr kumimoji="1" lang="ja-JP" altLang="en-US" sz="1000"/>
        </a:p>
      </xdr:txBody>
    </xdr:sp>
    <xdr:clientData/>
  </xdr:twoCellAnchor>
  <xdr:twoCellAnchor>
    <xdr:from>
      <xdr:col>0</xdr:col>
      <xdr:colOff>1252145</xdr:colOff>
      <xdr:row>21</xdr:row>
      <xdr:rowOff>1</xdr:rowOff>
    </xdr:from>
    <xdr:to>
      <xdr:col>2</xdr:col>
      <xdr:colOff>54125</xdr:colOff>
      <xdr:row>22</xdr:row>
      <xdr:rowOff>80684</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252145" y="4743451"/>
          <a:ext cx="1230855" cy="46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TokyoTech </a:t>
          </a:r>
        </a:p>
        <a:p>
          <a:pPr algn="l"/>
          <a:r>
            <a:rPr kumimoji="1" lang="en-US" altLang="ja-JP" sz="1000"/>
            <a:t>Student</a:t>
          </a:r>
          <a:r>
            <a:rPr kumimoji="1" lang="en-US" altLang="ja-JP" sz="1000" baseline="0"/>
            <a:t> </a:t>
          </a:r>
          <a:r>
            <a:rPr kumimoji="1" lang="en-US" altLang="ja-JP" sz="1000"/>
            <a:t>number</a:t>
          </a:r>
          <a:endParaRPr kumimoji="1" lang="ja-JP" altLang="en-US" sz="1000"/>
        </a:p>
      </xdr:txBody>
    </xdr:sp>
    <xdr:clientData/>
  </xdr:twoCellAnchor>
  <xdr:twoCellAnchor>
    <xdr:from>
      <xdr:col>5</xdr:col>
      <xdr:colOff>307379</xdr:colOff>
      <xdr:row>22</xdr:row>
      <xdr:rowOff>193191</xdr:rowOff>
    </xdr:from>
    <xdr:to>
      <xdr:col>7</xdr:col>
      <xdr:colOff>80682</xdr:colOff>
      <xdr:row>23</xdr:row>
      <xdr:rowOff>114300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764954" y="5317641"/>
          <a:ext cx="459103" cy="30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Year</a:t>
          </a:r>
          <a:endParaRPr kumimoji="1" lang="ja-JP" altLang="en-US" sz="900"/>
        </a:p>
      </xdr:txBody>
    </xdr:sp>
    <xdr:clientData/>
  </xdr:twoCellAnchor>
  <xdr:twoCellAnchor>
    <xdr:from>
      <xdr:col>8</xdr:col>
      <xdr:colOff>209102</xdr:colOff>
      <xdr:row>22</xdr:row>
      <xdr:rowOff>191621</xdr:rowOff>
    </xdr:from>
    <xdr:to>
      <xdr:col>10</xdr:col>
      <xdr:colOff>89647</xdr:colOff>
      <xdr:row>23</xdr:row>
      <xdr:rowOff>116540</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4695377" y="5316071"/>
          <a:ext cx="566345"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Month</a:t>
          </a:r>
          <a:endParaRPr kumimoji="1" lang="ja-JP" altLang="en-US" sz="900"/>
        </a:p>
      </xdr:txBody>
    </xdr:sp>
    <xdr:clientData/>
  </xdr:twoCellAnchor>
  <xdr:twoCellAnchor>
    <xdr:from>
      <xdr:col>11</xdr:col>
      <xdr:colOff>309284</xdr:colOff>
      <xdr:row>22</xdr:row>
      <xdr:rowOff>191621</xdr:rowOff>
    </xdr:from>
    <xdr:to>
      <xdr:col>13</xdr:col>
      <xdr:colOff>201706</xdr:colOff>
      <xdr:row>23</xdr:row>
      <xdr:rowOff>116540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5824259" y="5316071"/>
          <a:ext cx="578222"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Date</a:t>
          </a:r>
          <a:endParaRPr kumimoji="1" lang="ja-JP" altLang="en-US" sz="9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1487661" y="2944344"/>
          <a:ext cx="957223"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545729</xdr:colOff>
      <xdr:row>32</xdr:row>
      <xdr:rowOff>212910</xdr:rowOff>
    </xdr:from>
    <xdr:to>
      <xdr:col>2</xdr:col>
      <xdr:colOff>156883</xdr:colOff>
      <xdr:row>33</xdr:row>
      <xdr:rowOff>224118</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984004" y="8623485"/>
          <a:ext cx="601754"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Branch</a:t>
          </a:r>
          <a:endParaRPr kumimoji="1" lang="en-US" altLang="ja-JP" sz="1000"/>
        </a:p>
      </xdr:txBody>
    </xdr:sp>
    <xdr:clientData/>
  </xdr:twoCellAnchor>
  <mc:AlternateContent xmlns:mc="http://schemas.openxmlformats.org/markup-compatibility/2006">
    <mc:Choice xmlns:a14="http://schemas.microsoft.com/office/drawing/2010/main" Requires="a14">
      <xdr:twoCellAnchor editAs="oneCell">
        <xdr:from>
          <xdr:col>17</xdr:col>
          <xdr:colOff>142875</xdr:colOff>
          <xdr:row>32</xdr:row>
          <xdr:rowOff>57150</xdr:rowOff>
        </xdr:from>
        <xdr:to>
          <xdr:col>21</xdr:col>
          <xdr:colOff>0</xdr:colOff>
          <xdr:row>32</xdr:row>
          <xdr:rowOff>209550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33</xdr:row>
          <xdr:rowOff>47625</xdr:rowOff>
        </xdr:from>
        <xdr:to>
          <xdr:col>21</xdr:col>
          <xdr:colOff>0</xdr:colOff>
          <xdr:row>33</xdr:row>
          <xdr:rowOff>200025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31</xdr:row>
          <xdr:rowOff>85725</xdr:rowOff>
        </xdr:from>
        <xdr:to>
          <xdr:col>21</xdr:col>
          <xdr:colOff>142875</xdr:colOff>
          <xdr:row>32</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信用金庫/Shinkin 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28</xdr:row>
          <xdr:rowOff>57150</xdr:rowOff>
        </xdr:from>
        <xdr:to>
          <xdr:col>11</xdr:col>
          <xdr:colOff>133350</xdr:colOff>
          <xdr:row>28</xdr:row>
          <xdr:rowOff>228600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29</xdr:row>
          <xdr:rowOff>76200</xdr:rowOff>
        </xdr:from>
        <xdr:to>
          <xdr:col>10</xdr:col>
          <xdr:colOff>76200</xdr:colOff>
          <xdr:row>29</xdr:row>
          <xdr:rowOff>238125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30</xdr:row>
          <xdr:rowOff>76200</xdr:rowOff>
        </xdr:from>
        <xdr:to>
          <xdr:col>10</xdr:col>
          <xdr:colOff>295275</xdr:colOff>
          <xdr:row>30</xdr:row>
          <xdr:rowOff>228600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31</xdr:row>
          <xdr:rowOff>66675</xdr:rowOff>
        </xdr:from>
        <xdr:to>
          <xdr:col>12</xdr:col>
          <xdr:colOff>266700</xdr:colOff>
          <xdr:row>31</xdr:row>
          <xdr:rowOff>209550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209550</xdr:rowOff>
        </xdr:from>
        <xdr:to>
          <xdr:col>19</xdr:col>
          <xdr:colOff>276225</xdr:colOff>
          <xdr:row>31</xdr:row>
          <xdr:rowOff>104775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銀行/Bank</a:t>
              </a:r>
            </a:p>
          </xdr:txBody>
        </xdr:sp>
        <xdr:clientData/>
      </xdr:twoCellAnchor>
    </mc:Choice>
    <mc:Fallback/>
  </mc:AlternateContent>
  <xdr:twoCellAnchor>
    <xdr:from>
      <xdr:col>13</xdr:col>
      <xdr:colOff>63876</xdr:colOff>
      <xdr:row>26</xdr:row>
      <xdr:rowOff>470088</xdr:rowOff>
    </xdr:from>
    <xdr:to>
      <xdr:col>14</xdr:col>
      <xdr:colOff>268941</xdr:colOff>
      <xdr:row>28</xdr:row>
      <xdr:rowOff>1</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264651" y="7128063"/>
          <a:ext cx="547965" cy="215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Name</a:t>
          </a:r>
        </a:p>
      </xdr:txBody>
    </xdr:sp>
    <xdr:clientData/>
  </xdr:twoCellAnchor>
  <xdr:twoCellAnchor>
    <xdr:from>
      <xdr:col>23</xdr:col>
      <xdr:colOff>187141</xdr:colOff>
      <xdr:row>26</xdr:row>
      <xdr:rowOff>470088</xdr:rowOff>
    </xdr:from>
    <xdr:to>
      <xdr:col>25</xdr:col>
      <xdr:colOff>22412</xdr:colOff>
      <xdr:row>28</xdr:row>
      <xdr:rowOff>33619</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816916" y="7128063"/>
          <a:ext cx="521071" cy="249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Code</a:t>
          </a:r>
        </a:p>
      </xdr:txBody>
    </xdr:sp>
    <xdr:clientData/>
  </xdr:twoCellAnchor>
  <xdr:twoCellAnchor>
    <xdr:from>
      <xdr:col>26</xdr:col>
      <xdr:colOff>101537</xdr:colOff>
      <xdr:row>2</xdr:row>
      <xdr:rowOff>131667</xdr:rowOff>
    </xdr:from>
    <xdr:to>
      <xdr:col>37</xdr:col>
      <xdr:colOff>566026</xdr:colOff>
      <xdr:row>41</xdr:row>
      <xdr:rowOff>1397364</xdr:rowOff>
    </xdr:to>
    <xdr:sp macro="" textlink="">
      <xdr:nvSpPr>
        <xdr:cNvPr id="61" name="正方形/長方形 3">
          <a:extLst>
            <a:ext uri="{FF2B5EF4-FFF2-40B4-BE49-F238E27FC236}">
              <a16:creationId xmlns:a16="http://schemas.microsoft.com/office/drawing/2014/main" id="{00000000-0008-0000-0100-00003D000000}"/>
            </a:ext>
          </a:extLst>
        </xdr:cNvPr>
        <xdr:cNvSpPr>
          <a:spLocks noChangeArrowheads="1"/>
        </xdr:cNvSpPr>
      </xdr:nvSpPr>
      <xdr:spPr bwMode="auto">
        <a:xfrm>
          <a:off x="10592644" y="539881"/>
          <a:ext cx="10873953" cy="13879519"/>
        </a:xfrm>
        <a:prstGeom prst="rect">
          <a:avLst/>
        </a:prstGeom>
        <a:gradFill rotWithShape="1">
          <a:gsLst>
            <a:gs pos="0">
              <a:srgbClr val="FFBE86"/>
            </a:gs>
            <a:gs pos="35001">
              <a:srgbClr val="FFD0AA"/>
            </a:gs>
            <a:gs pos="100000">
              <a:srgbClr val="FFEBDB"/>
            </a:gs>
          </a:gsLst>
          <a:lin ang="16200000" scaled="1"/>
        </a:gradFill>
        <a:ln w="9525" algn="ctr">
          <a:solidFill>
            <a:srgbClr val="F69240"/>
          </a:solidFill>
          <a:miter lim="800000"/>
          <a:headEnd/>
          <a:tailEnd/>
        </a:ln>
        <a:effectLst>
          <a:outerShdw dist="20000" dir="5400000" rotWithShape="0">
            <a:srgbClr val="000000">
              <a:alpha val="37999"/>
            </a:srgbClr>
          </a:outerShdw>
        </a:effectLst>
      </xdr:spPr>
      <xdr:txBody>
        <a:bodyPr vertOverflow="clip" wrap="square" lIns="36576" tIns="18288" rIns="0" bIns="18288" anchor="t" upright="1"/>
        <a:lstStyle/>
        <a:p>
          <a:pPr algn="l" rtl="0">
            <a:defRPr sz="1000"/>
          </a:pPr>
          <a:r>
            <a:rPr lang="en-US" altLang="ja-JP" sz="1400" b="1" i="0" u="none" strike="noStrike" baseline="0">
              <a:solidFill>
                <a:srgbClr val="FF0000"/>
              </a:solidFill>
              <a:latin typeface="Meiryo UI" panose="020B0604030504040204" pitchFamily="50" charset="-128"/>
              <a:ea typeface="Meiryo UI" panose="020B0604030504040204" pitchFamily="50" charset="-128"/>
            </a:rPr>
            <a:t>【</a:t>
          </a:r>
          <a:r>
            <a:rPr lang="ja-JP" altLang="en-US" sz="1400" b="1" i="0" u="none" strike="noStrike" baseline="0">
              <a:solidFill>
                <a:srgbClr val="FF0000"/>
              </a:solidFill>
              <a:latin typeface="Meiryo UI" panose="020B0604030504040204" pitchFamily="50" charset="-128"/>
              <a:ea typeface="Meiryo UI" panose="020B0604030504040204" pitchFamily="50" charset="-128"/>
            </a:rPr>
            <a:t>注意点／</a:t>
          </a:r>
          <a:r>
            <a:rPr lang="en-US" altLang="ja-JP" sz="1400" b="1" i="0" u="none" strike="noStrike" baseline="0">
              <a:solidFill>
                <a:srgbClr val="FF0000"/>
              </a:solidFill>
              <a:latin typeface="Meiryo UI" panose="020B0604030504040204" pitchFamily="50" charset="-128"/>
              <a:ea typeface="Meiryo UI" panose="020B0604030504040204" pitchFamily="50" charset="-128"/>
            </a:rPr>
            <a:t>Notes】</a:t>
          </a:r>
          <a:r>
            <a:rPr lang="ja-JP" altLang="en-US" sz="1400" b="1" i="0" u="none" strike="noStrike" baseline="0">
              <a:solidFill>
                <a:srgbClr val="FF0000"/>
              </a:solidFill>
              <a:latin typeface="Meiryo UI" panose="020B0604030504040204" pitchFamily="50" charset="-128"/>
              <a:ea typeface="Meiryo UI" panose="020B0604030504040204" pitchFamily="50" charset="-128"/>
            </a:rPr>
            <a:t>　</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①</a:t>
          </a:r>
          <a:r>
            <a:rPr lang="ja-JP" altLang="en-US" sz="1400" b="1" i="0" u="none" strike="noStrike" baseline="0">
              <a:solidFill>
                <a:srgbClr val="003366"/>
              </a:solidFill>
              <a:latin typeface="Meiryo UI" panose="020B0604030504040204" pitchFamily="50" charset="-128"/>
              <a:ea typeface="Meiryo UI" panose="020B0604030504040204" pitchFamily="50" charset="-128"/>
            </a:rPr>
            <a:t>　外国人の方、または口座名義がローマ字の方は通帳の見開きページのコピーも添えてご提出ください。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Non-Japanese or your account name is in Roman characters,</a:t>
          </a: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should attach a copy of their bankbook page(s) showing their account information.</a:t>
          </a:r>
          <a:endParaRPr lang="ja-JP" altLang="en-US"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②　給与口座振込依頼書を人事課へ提出されている場合は別途本依頼書をご提出いただく必要はありません。（</a:t>
          </a:r>
          <a:r>
            <a:rPr lang="en-US" altLang="ja-JP" sz="1400" b="1" i="0" u="none" strike="noStrike" baseline="0">
              <a:solidFill>
                <a:srgbClr val="003366"/>
              </a:solidFill>
              <a:latin typeface="Meiryo UI" panose="020B0604030504040204" pitchFamily="50" charset="-128"/>
              <a:ea typeface="Meiryo UI" panose="020B0604030504040204" pitchFamily="50" charset="-128"/>
            </a:rPr>
            <a:t>TA</a:t>
          </a:r>
          <a:r>
            <a:rPr lang="ja-JP" altLang="en-US" sz="1400" b="1" i="0" u="none" strike="noStrike" baseline="0">
              <a:solidFill>
                <a:srgbClr val="003366"/>
              </a:solidFill>
              <a:latin typeface="Meiryo UI" panose="020B0604030504040204" pitchFamily="50" charset="-128"/>
              <a:ea typeface="Meiryo UI" panose="020B0604030504040204" pitchFamily="50" charset="-128"/>
            </a:rPr>
            <a:t>・</a:t>
          </a:r>
          <a:r>
            <a:rPr lang="en-US" altLang="ja-JP" sz="1400" b="1" i="0" u="none" strike="noStrike" baseline="0">
              <a:solidFill>
                <a:srgbClr val="003366"/>
              </a:solidFill>
              <a:latin typeface="Meiryo UI" panose="020B0604030504040204" pitchFamily="50" charset="-128"/>
              <a:ea typeface="Meiryo UI" panose="020B0604030504040204" pitchFamily="50" charset="-128"/>
            </a:rPr>
            <a:t>RA</a:t>
          </a:r>
          <a:r>
            <a:rPr lang="ja-JP" altLang="en-US" sz="1400" b="1" i="0" u="none" strike="noStrike" baseline="0">
              <a:solidFill>
                <a:srgbClr val="003366"/>
              </a:solidFill>
              <a:latin typeface="Meiryo UI" panose="020B0604030504040204" pitchFamily="50" charset="-128"/>
              <a:ea typeface="Meiryo UI" panose="020B0604030504040204" pitchFamily="50" charset="-128"/>
            </a:rPr>
            <a:t>、非常勤講師を除く。）</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This form is not necessary if you have submitted the Direct Deposit Request Form for Payroll to the Personnel Affairs Division. </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(This does not include those who work as TAs, RAs, and Part-Time Lecturers.)</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③　日本に入国後６か月未満の方が口座を開設する場合は、原則非居住者用預金となり、給与振込ができません。ただし入国後６か月未満であっても、銀行に対し、本学に勤務する（している）旨を届け出ることで、給与振込可能の口座を作ることができる場合があります。（届出方法は各銀行にお問い合わせください。）</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 open a bank account before six months has passed after entering Japan, it will automatically be a non-resident deposit account, which cannot be used to receive payment for salaries.</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As such, you must mention your title and employment at Tokyo Tech to the bank, and you may be able to open an account in which payment can be deposited. Please contact your bank for details.</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④　ゆうちょ銀行の場合は最寄りの窓口で通帳に</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店名・預金種別・口座番号</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の記載を済ませ、記載部分の写しを添えてご提出ください。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registering a Japan Post Bank account, the aforementioned copy of your bankbook page(s) must include the branch name, type of account, and account number (which is different from the principle account number). </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口座名義、支店名、預金種別、支店コード、口座番号は通帳の青丸の箇所の内容を記載してください。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Please enter the information in the Account Name, Branch Name, Type of Account,</a:t>
          </a: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 Branch Code, and Account Number fields, circled in blue the bankbook.</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⑤　職員番号、学籍番号が変更になった場合は再度「銀行口座等振込依頼書」をご提出ください。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your ID number changes, please re-submit this form.</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⑥　旧姓使用の場合は、氏名欄に、旧姓の後にカッコ書きで新姓を記載してください。　</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例</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　旧姓（新姓）　花子</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 are using your maiden name, please write your new name in brackets after your maiden name in the name field.</a:t>
          </a: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e.g.) Maiden name (New name) Hanako</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7C3B06"/>
              </a:solidFill>
              <a:latin typeface="Meiryo UI" panose="020B0604030504040204" pitchFamily="50" charset="-128"/>
              <a:ea typeface="Meiryo UI" panose="020B0604030504040204" pitchFamily="50" charset="-128"/>
            </a:rPr>
            <a:t>【</a:t>
          </a:r>
          <a:r>
            <a:rPr lang="ja-JP" altLang="en-US" sz="1400" b="1" i="0" u="none" strike="noStrike" baseline="0">
              <a:solidFill>
                <a:srgbClr val="7C3B06"/>
              </a:solidFill>
              <a:latin typeface="Meiryo UI" panose="020B0604030504040204" pitchFamily="50" charset="-128"/>
              <a:ea typeface="Meiryo UI" panose="020B0604030504040204" pitchFamily="50" charset="-128"/>
            </a:rPr>
            <a:t>提出先／</a:t>
          </a:r>
          <a:r>
            <a:rPr lang="en-US" altLang="ja-JP" sz="1400" b="1" i="0" u="none" strike="noStrike" baseline="0">
              <a:solidFill>
                <a:srgbClr val="7C3B06"/>
              </a:solidFill>
              <a:latin typeface="Meiryo UI" panose="020B0604030504040204" pitchFamily="50" charset="-128"/>
              <a:ea typeface="Meiryo UI" panose="020B0604030504040204" pitchFamily="50" charset="-128"/>
            </a:rPr>
            <a:t>Submission Form】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0" i="0" u="none" strike="noStrike" kern="0" cap="none" spc="0" normalizeH="0" baseline="0" noProof="0">
              <a:ln>
                <a:noFill/>
              </a:ln>
              <a:solidFill>
                <a:srgbClr val="7C3B06"/>
              </a:solidFill>
              <a:effectLst/>
              <a:uLnTx/>
              <a:uFillTx/>
              <a:latin typeface="Meiryo UI" panose="020B0604030504040204" pitchFamily="50" charset="-128"/>
              <a:ea typeface="Meiryo UI" panose="020B0604030504040204" pitchFamily="50" charset="-128"/>
              <a:cs typeface="+mn-cs"/>
            </a:rPr>
            <a:t>https://tokyotech.app.box.com/f/c518bcec45ff45c3aeafc27995240629</a:t>
          </a:r>
          <a:endParaRPr lang="en-US" altLang="ja-JP" sz="1400" b="1" i="0" u="none" strike="noStrike" baseline="0">
            <a:solidFill>
              <a:srgbClr val="7C3B0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7C3B06"/>
              </a:solidFill>
              <a:latin typeface="Meiryo UI" panose="020B0604030504040204" pitchFamily="50" charset="-128"/>
              <a:ea typeface="Meiryo UI" panose="020B0604030504040204" pitchFamily="50" charset="-128"/>
            </a:rPr>
            <a:t>財務課 総務・監査第</a:t>
          </a:r>
          <a:r>
            <a:rPr lang="en-US" altLang="ja-JP" sz="1400" b="1" i="0" u="none" strike="noStrike" baseline="0">
              <a:solidFill>
                <a:srgbClr val="7C3B06"/>
              </a:solidFill>
              <a:latin typeface="Meiryo UI" panose="020B0604030504040204" pitchFamily="50" charset="-128"/>
              <a:ea typeface="Meiryo UI" panose="020B0604030504040204" pitchFamily="50" charset="-128"/>
            </a:rPr>
            <a:t>1</a:t>
          </a:r>
          <a:r>
            <a:rPr lang="ja-JP" altLang="en-US" sz="1400" b="1" i="0" u="none" strike="noStrike" baseline="0">
              <a:solidFill>
                <a:srgbClr val="7C3B06"/>
              </a:solidFill>
              <a:latin typeface="Meiryo UI" panose="020B0604030504040204" pitchFamily="50" charset="-128"/>
              <a:ea typeface="Meiryo UI" panose="020B0604030504040204" pitchFamily="50" charset="-128"/>
            </a:rPr>
            <a:t>グループ／</a:t>
          </a:r>
          <a:r>
            <a:rPr lang="en-US" altLang="ja-JP" sz="1400" b="1" i="0" u="none" strike="noStrike" baseline="0">
              <a:solidFill>
                <a:srgbClr val="7C3B06"/>
              </a:solidFill>
              <a:latin typeface="Meiryo UI" panose="020B0604030504040204" pitchFamily="50" charset="-128"/>
              <a:ea typeface="Meiryo UI" panose="020B0604030504040204" pitchFamily="50" charset="-128"/>
            </a:rPr>
            <a:t>General Affairs and Audit Group 1 , Finence Division</a:t>
          </a:r>
          <a:r>
            <a:rPr lang="ja-JP" altLang="en-US" sz="1400" b="1" i="0" u="none" strike="noStrike" baseline="0">
              <a:solidFill>
                <a:srgbClr val="7C3B06"/>
              </a:solidFill>
              <a:latin typeface="Meiryo UI" panose="020B0604030504040204" pitchFamily="50" charset="-128"/>
              <a:ea typeface="Meiryo UI" panose="020B0604030504040204" pitchFamily="50" charset="-128"/>
            </a:rPr>
            <a:t>　　内線</a:t>
          </a:r>
          <a:r>
            <a:rPr lang="en-US" altLang="ja-JP" sz="1400" b="1" i="0" u="none" strike="noStrike" baseline="0">
              <a:solidFill>
                <a:srgbClr val="7C3B06"/>
              </a:solidFill>
              <a:latin typeface="Meiryo UI" panose="020B0604030504040204" pitchFamily="50" charset="-128"/>
              <a:ea typeface="Meiryo UI" panose="020B0604030504040204" pitchFamily="50" charset="-128"/>
            </a:rPr>
            <a:t>7612</a:t>
          </a:r>
        </a:p>
      </xdr:txBody>
    </xdr:sp>
    <xdr:clientData/>
  </xdr:twoCellAnchor>
  <xdr:twoCellAnchor>
    <xdr:from>
      <xdr:col>0</xdr:col>
      <xdr:colOff>173182</xdr:colOff>
      <xdr:row>0</xdr:row>
      <xdr:rowOff>138546</xdr:rowOff>
    </xdr:from>
    <xdr:to>
      <xdr:col>1</xdr:col>
      <xdr:colOff>627326</xdr:colOff>
      <xdr:row>7</xdr:row>
      <xdr:rowOff>44315</xdr:rowOff>
    </xdr:to>
    <xdr:sp macro="" textlink="">
      <xdr:nvSpPr>
        <xdr:cNvPr id="62" name="円/楕円 1">
          <a:extLst>
            <a:ext uri="{FF2B5EF4-FFF2-40B4-BE49-F238E27FC236}">
              <a16:creationId xmlns:a16="http://schemas.microsoft.com/office/drawing/2014/main" id="{00000000-0008-0000-0100-00003E000000}"/>
            </a:ext>
          </a:extLst>
        </xdr:cNvPr>
        <xdr:cNvSpPr/>
      </xdr:nvSpPr>
      <xdr:spPr>
        <a:xfrm>
          <a:off x="173182" y="138546"/>
          <a:ext cx="1891553" cy="1014133"/>
        </a:xfrm>
        <a:prstGeom prst="ellipse">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en-US" sz="1600" b="1">
              <a:solidFill>
                <a:srgbClr val="FF0000"/>
              </a:solidFill>
            </a:rPr>
            <a:t>見本</a:t>
          </a:r>
          <a:r>
            <a:rPr kumimoji="1" lang="en-US" altLang="ja-JP" sz="1600" b="1">
              <a:solidFill>
                <a:srgbClr val="FF0000"/>
              </a:solidFill>
            </a:rPr>
            <a:t>Example</a:t>
          </a:r>
          <a:endParaRPr kumimoji="1" lang="ja-JP" altLang="en-US" sz="1200" b="1">
            <a:solidFill>
              <a:srgbClr val="FF0000"/>
            </a:solidFill>
          </a:endParaRPr>
        </a:p>
      </xdr:txBody>
    </xdr:sp>
    <xdr:clientData/>
  </xdr:twoCellAnchor>
  <xdr:twoCellAnchor>
    <xdr:from>
      <xdr:col>23</xdr:col>
      <xdr:colOff>217714</xdr:colOff>
      <xdr:row>30</xdr:row>
      <xdr:rowOff>58890</xdr:rowOff>
    </xdr:from>
    <xdr:to>
      <xdr:col>29</xdr:col>
      <xdr:colOff>421822</xdr:colOff>
      <xdr:row>35</xdr:row>
      <xdr:rowOff>826033</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9797143" y="7951033"/>
          <a:ext cx="5007429" cy="2331964"/>
          <a:chOff x="9974036" y="8440890"/>
          <a:chExt cx="5007429" cy="2331964"/>
        </a:xfrm>
      </xdr:grpSpPr>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
          <a:stretch>
            <a:fillRect/>
          </a:stretch>
        </xdr:blipFill>
        <xdr:spPr>
          <a:xfrm>
            <a:off x="11131443" y="8440890"/>
            <a:ext cx="3850022" cy="2331964"/>
          </a:xfrm>
          <a:prstGeom prst="rect">
            <a:avLst/>
          </a:prstGeom>
        </xdr:spPr>
      </xdr:pic>
      <xdr:cxnSp macro="">
        <xdr:nvCxnSpPr>
          <xdr:cNvPr id="57" name="直線矢印コネクタ 56">
            <a:extLst>
              <a:ext uri="{FF2B5EF4-FFF2-40B4-BE49-F238E27FC236}">
                <a16:creationId xmlns:a16="http://schemas.microsoft.com/office/drawing/2014/main" id="{00000000-0008-0000-0100-000039000000}"/>
              </a:ext>
            </a:extLst>
          </xdr:cNvPr>
          <xdr:cNvCxnSpPr>
            <a:stCxn id="58" idx="0"/>
          </xdr:cNvCxnSpPr>
        </xdr:nvCxnSpPr>
        <xdr:spPr>
          <a:xfrm flipH="1" flipV="1">
            <a:off x="10014859" y="9157607"/>
            <a:ext cx="1791339" cy="1006929"/>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0" name="直線矢印コネクタ 59">
            <a:extLst>
              <a:ext uri="{FF2B5EF4-FFF2-40B4-BE49-F238E27FC236}">
                <a16:creationId xmlns:a16="http://schemas.microsoft.com/office/drawing/2014/main" id="{00000000-0008-0000-0100-00003C000000}"/>
              </a:ext>
            </a:extLst>
          </xdr:cNvPr>
          <xdr:cNvCxnSpPr>
            <a:stCxn id="59" idx="0"/>
          </xdr:cNvCxnSpPr>
        </xdr:nvCxnSpPr>
        <xdr:spPr>
          <a:xfrm flipH="1" flipV="1">
            <a:off x="9974036" y="9756321"/>
            <a:ext cx="3972886" cy="409816"/>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58" name="四角形: 角を丸くする 57">
            <a:extLst>
              <a:ext uri="{FF2B5EF4-FFF2-40B4-BE49-F238E27FC236}">
                <a16:creationId xmlns:a16="http://schemas.microsoft.com/office/drawing/2014/main" id="{00000000-0008-0000-0100-00003A000000}"/>
              </a:ext>
            </a:extLst>
          </xdr:cNvPr>
          <xdr:cNvSpPr/>
        </xdr:nvSpPr>
        <xdr:spPr>
          <a:xfrm>
            <a:off x="11434002" y="10164536"/>
            <a:ext cx="744391" cy="24492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四角形: 角を丸くする 58">
            <a:extLst>
              <a:ext uri="{FF2B5EF4-FFF2-40B4-BE49-F238E27FC236}">
                <a16:creationId xmlns:a16="http://schemas.microsoft.com/office/drawing/2014/main" id="{00000000-0008-0000-0100-00003B000000}"/>
              </a:ext>
            </a:extLst>
          </xdr:cNvPr>
          <xdr:cNvSpPr/>
        </xdr:nvSpPr>
        <xdr:spPr>
          <a:xfrm>
            <a:off x="13252557" y="10166137"/>
            <a:ext cx="1388730" cy="256934"/>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291912</xdr:colOff>
      <xdr:row>0</xdr:row>
      <xdr:rowOff>256055</xdr:rowOff>
    </xdr:from>
    <xdr:ext cx="5947523" cy="28020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30187" y="256055"/>
          <a:ext cx="5947523" cy="280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en-US" altLang="ja-JP" sz="1200" b="1"/>
            <a:t>Bank Transfer Request Form (For</a:t>
          </a:r>
          <a:r>
            <a:rPr kumimoji="1" lang="en-US" altLang="ja-JP" sz="1200" b="1" baseline="0"/>
            <a:t> Travel Expenses, Honorariums, and Reimbursements)</a:t>
          </a:r>
          <a:endParaRPr kumimoji="1" lang="ja-JP" altLang="en-US" sz="1200" b="1"/>
        </a:p>
      </xdr:txBody>
    </xdr:sp>
    <xdr:clientData/>
  </xdr:oneCellAnchor>
  <xdr:twoCellAnchor>
    <xdr:from>
      <xdr:col>0</xdr:col>
      <xdr:colOff>0</xdr:colOff>
      <xdr:row>4</xdr:row>
      <xdr:rowOff>190500</xdr:rowOff>
    </xdr:from>
    <xdr:to>
      <xdr:col>12</xdr:col>
      <xdr:colOff>200025</xdr:colOff>
      <xdr:row>6</xdr:row>
      <xdr:rowOff>47625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876300"/>
          <a:ext cx="6057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a:t>
          </a:r>
          <a:r>
            <a:rPr kumimoji="1" lang="en-US" altLang="ja-JP" sz="1000" baseline="0"/>
            <a:t> Science Tokyo</a:t>
          </a:r>
          <a:endParaRPr kumimoji="1" lang="ja-JP" altLang="en-US" sz="1000"/>
        </a:p>
      </xdr:txBody>
    </xdr:sp>
    <xdr:clientData/>
  </xdr:twoCellAnchor>
  <xdr:twoCellAnchor>
    <xdr:from>
      <xdr:col>0</xdr:col>
      <xdr:colOff>1206390</xdr:colOff>
      <xdr:row>12</xdr:row>
      <xdr:rowOff>63313</xdr:rowOff>
    </xdr:from>
    <xdr:to>
      <xdr:col>2</xdr:col>
      <xdr:colOff>291350</xdr:colOff>
      <xdr:row>13</xdr:row>
      <xdr:rowOff>121024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06390" y="1825438"/>
          <a:ext cx="1513835" cy="43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Request type</a:t>
          </a:r>
        </a:p>
      </xdr:txBody>
    </xdr:sp>
    <xdr:clientData/>
  </xdr:twoCellAnchor>
  <xdr:twoCellAnchor>
    <xdr:from>
      <xdr:col>0</xdr:col>
      <xdr:colOff>1205832</xdr:colOff>
      <xdr:row>13</xdr:row>
      <xdr:rowOff>81803</xdr:rowOff>
    </xdr:from>
    <xdr:to>
      <xdr:col>3</xdr:col>
      <xdr:colOff>1</xdr:colOff>
      <xdr:row>13</xdr:row>
      <xdr:rowOff>358588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05832" y="2224928"/>
          <a:ext cx="1565944" cy="276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Employment status</a:t>
          </a:r>
        </a:p>
      </xdr:txBody>
    </xdr:sp>
    <xdr:clientData/>
  </xdr:twoCellAnchor>
  <xdr:twoCellAnchor>
    <xdr:from>
      <xdr:col>0</xdr:col>
      <xdr:colOff>150158</xdr:colOff>
      <xdr:row>17</xdr:row>
      <xdr:rowOff>84604</xdr:rowOff>
    </xdr:from>
    <xdr:to>
      <xdr:col>1</xdr:col>
      <xdr:colOff>526676</xdr:colOff>
      <xdr:row>19</xdr:row>
      <xdr:rowOff>170329</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50158" y="3532654"/>
          <a:ext cx="1814793"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Home address</a:t>
          </a:r>
          <a:endParaRPr kumimoji="1" lang="ja-JP" altLang="en-US" sz="1000"/>
        </a:p>
      </xdr:txBody>
    </xdr:sp>
    <xdr:clientData/>
  </xdr:twoCellAnchor>
  <xdr:twoCellAnchor>
    <xdr:from>
      <xdr:col>1</xdr:col>
      <xdr:colOff>415417</xdr:colOff>
      <xdr:row>16</xdr:row>
      <xdr:rowOff>329612</xdr:rowOff>
    </xdr:from>
    <xdr:to>
      <xdr:col>2</xdr:col>
      <xdr:colOff>129668</xdr:colOff>
      <xdr:row>19</xdr:row>
      <xdr:rowOff>81962</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853692" y="3425237"/>
          <a:ext cx="70485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Zip</a:t>
          </a:r>
          <a:r>
            <a:rPr kumimoji="1" lang="en-US" altLang="ja-JP" sz="1000" baseline="0"/>
            <a:t> code</a:t>
          </a:r>
          <a:endParaRPr kumimoji="1" lang="ja-JP" altLang="en-US" sz="1000"/>
        </a:p>
      </xdr:txBody>
    </xdr:sp>
    <xdr:clientData/>
  </xdr:twoCellAnchor>
  <xdr:twoCellAnchor>
    <xdr:from>
      <xdr:col>13</xdr:col>
      <xdr:colOff>59391</xdr:colOff>
      <xdr:row>20</xdr:row>
      <xdr:rowOff>56592</xdr:rowOff>
    </xdr:from>
    <xdr:to>
      <xdr:col>17</xdr:col>
      <xdr:colOff>22412</xdr:colOff>
      <xdr:row>20</xdr:row>
      <xdr:rowOff>335618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260166" y="4419042"/>
          <a:ext cx="1334621" cy="279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Telephone </a:t>
          </a:r>
          <a:r>
            <a:rPr kumimoji="1" lang="en-US" altLang="ja-JP" sz="1000" baseline="0"/>
            <a:t>number</a:t>
          </a:r>
          <a:endParaRPr kumimoji="1" lang="ja-JP" altLang="en-US" sz="1000"/>
        </a:p>
      </xdr:txBody>
    </xdr:sp>
    <xdr:clientData/>
  </xdr:twoCellAnchor>
  <xdr:twoCellAnchor>
    <xdr:from>
      <xdr:col>0</xdr:col>
      <xdr:colOff>1261220</xdr:colOff>
      <xdr:row>20</xdr:row>
      <xdr:rowOff>76200</xdr:rowOff>
    </xdr:from>
    <xdr:to>
      <xdr:col>1</xdr:col>
      <xdr:colOff>963706</xdr:colOff>
      <xdr:row>21</xdr:row>
      <xdr:rowOff>66675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1220" y="4438650"/>
          <a:ext cx="114076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Staff ID number</a:t>
          </a:r>
          <a:endParaRPr kumimoji="1" lang="ja-JP" altLang="en-US" sz="1000"/>
        </a:p>
      </xdr:txBody>
    </xdr:sp>
    <xdr:clientData/>
  </xdr:twoCellAnchor>
  <xdr:twoCellAnchor>
    <xdr:from>
      <xdr:col>0</xdr:col>
      <xdr:colOff>0</xdr:colOff>
      <xdr:row>22</xdr:row>
      <xdr:rowOff>142875</xdr:rowOff>
    </xdr:from>
    <xdr:to>
      <xdr:col>2</xdr:col>
      <xdr:colOff>27214</xdr:colOff>
      <xdr:row>23</xdr:row>
      <xdr:rowOff>235322</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0" y="5267325"/>
          <a:ext cx="2456089" cy="473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of birth (Write the year in 4 digits)	</a:t>
          </a:r>
          <a:endParaRPr kumimoji="1" lang="ja-JP" altLang="en-US" sz="1000"/>
        </a:p>
      </xdr:txBody>
    </xdr:sp>
    <xdr:clientData/>
  </xdr:twoCellAnchor>
  <xdr:twoCellAnchor>
    <xdr:from>
      <xdr:col>13</xdr:col>
      <xdr:colOff>45496</xdr:colOff>
      <xdr:row>22</xdr:row>
      <xdr:rowOff>69926</xdr:rowOff>
    </xdr:from>
    <xdr:to>
      <xdr:col>15</xdr:col>
      <xdr:colOff>313764</xdr:colOff>
      <xdr:row>22</xdr:row>
      <xdr:rowOff>313765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246271" y="5194376"/>
          <a:ext cx="954068" cy="243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YYYY/MM/DD</a:t>
          </a:r>
          <a:endParaRPr kumimoji="1" lang="ja-JP" altLang="en-US" sz="1000"/>
        </a:p>
      </xdr:txBody>
    </xdr:sp>
    <xdr:clientData/>
  </xdr:twoCellAnchor>
  <xdr:twoCellAnchor>
    <xdr:from>
      <xdr:col>0</xdr:col>
      <xdr:colOff>9525</xdr:colOff>
      <xdr:row>7</xdr:row>
      <xdr:rowOff>123824</xdr:rowOff>
    </xdr:from>
    <xdr:to>
      <xdr:col>22</xdr:col>
      <xdr:colOff>190501</xdr:colOff>
      <xdr:row>9</xdr:row>
      <xdr:rowOff>112058</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525" y="1238249"/>
          <a:ext cx="9467851" cy="23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 request that payment from</a:t>
          </a:r>
          <a:r>
            <a:rPr kumimoji="1" lang="en-US" altLang="ja-JP" sz="1000" baseline="0"/>
            <a:t> Science Tokyo </a:t>
          </a:r>
          <a:r>
            <a:rPr kumimoji="1" lang="en-US" altLang="ja-JP" sz="1000">
              <a:solidFill>
                <a:schemeClr val="dk1"/>
              </a:solidFill>
              <a:effectLst/>
              <a:latin typeface="+mn-lt"/>
              <a:ea typeface="+mn-ea"/>
              <a:cs typeface="+mn-cs"/>
            </a:rPr>
            <a:t>for travel expenses, honorariums,</a:t>
          </a:r>
          <a:r>
            <a:rPr kumimoji="1" lang="en-US" altLang="ja-JP" sz="1000" baseline="0">
              <a:solidFill>
                <a:schemeClr val="dk1"/>
              </a:solidFill>
              <a:effectLst/>
              <a:latin typeface="+mn-lt"/>
              <a:ea typeface="+mn-ea"/>
              <a:cs typeface="+mn-cs"/>
            </a:rPr>
            <a:t> or reimbursement </a:t>
          </a:r>
          <a:r>
            <a:rPr kumimoji="1" lang="en-US" altLang="ja-JP" sz="1000"/>
            <a:t>be made to the bank </a:t>
          </a:r>
          <a:r>
            <a:rPr kumimoji="1" lang="en-US" altLang="ja-JP" sz="1000" baseline="0"/>
            <a:t> account below.</a:t>
          </a:r>
          <a:endParaRPr kumimoji="1" lang="ja-JP" altLang="en-US" sz="1000"/>
        </a:p>
      </xdr:txBody>
    </xdr:sp>
    <xdr:clientData/>
  </xdr:twoCellAnchor>
  <xdr:twoCellAnchor>
    <xdr:from>
      <xdr:col>1</xdr:col>
      <xdr:colOff>359147</xdr:colOff>
      <xdr:row>34</xdr:row>
      <xdr:rowOff>203948</xdr:rowOff>
    </xdr:from>
    <xdr:to>
      <xdr:col>3</xdr:col>
      <xdr:colOff>291353</xdr:colOff>
      <xdr:row>35</xdr:row>
      <xdr:rowOff>83484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797422" y="9128873"/>
          <a:ext cx="1265706" cy="38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Type of account</a:t>
          </a:r>
          <a:endParaRPr kumimoji="1" lang="ja-JP" altLang="en-US" sz="1000"/>
        </a:p>
      </xdr:txBody>
    </xdr:sp>
    <xdr:clientData/>
  </xdr:twoCellAnchor>
  <xdr:twoCellAnchor>
    <xdr:from>
      <xdr:col>0</xdr:col>
      <xdr:colOff>519394</xdr:colOff>
      <xdr:row>39</xdr:row>
      <xdr:rowOff>69476</xdr:rowOff>
    </xdr:from>
    <xdr:to>
      <xdr:col>1</xdr:col>
      <xdr:colOff>907677</xdr:colOff>
      <xdr:row>40</xdr:row>
      <xdr:rowOff>67235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19394" y="12042401"/>
          <a:ext cx="1826558" cy="33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information </a:t>
          </a:r>
          <a:endParaRPr kumimoji="1" lang="ja-JP" altLang="en-US" sz="1000"/>
        </a:p>
      </xdr:txBody>
    </xdr:sp>
    <xdr:clientData/>
  </xdr:twoCellAnchor>
  <xdr:twoCellAnchor>
    <xdr:from>
      <xdr:col>5</xdr:col>
      <xdr:colOff>231963</xdr:colOff>
      <xdr:row>38</xdr:row>
      <xdr:rowOff>87181</xdr:rowOff>
    </xdr:from>
    <xdr:to>
      <xdr:col>7</xdr:col>
      <xdr:colOff>322730</xdr:colOff>
      <xdr:row>39</xdr:row>
      <xdr:rowOff>99059</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89538" y="11726731"/>
          <a:ext cx="776567" cy="3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16</xdr:col>
      <xdr:colOff>299197</xdr:colOff>
      <xdr:row>38</xdr:row>
      <xdr:rowOff>90766</xdr:rowOff>
    </xdr:from>
    <xdr:to>
      <xdr:col>20</xdr:col>
      <xdr:colOff>268941</xdr:colOff>
      <xdr:row>39</xdr:row>
      <xdr:rowOff>109817</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528672" y="11730316"/>
          <a:ext cx="1341344"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Contact person</a:t>
          </a:r>
          <a:endParaRPr kumimoji="1" lang="ja-JP" altLang="en-US" sz="1000"/>
        </a:p>
      </xdr:txBody>
    </xdr:sp>
    <xdr:clientData/>
  </xdr:twoCellAnchor>
  <xdr:twoCellAnchor>
    <xdr:from>
      <xdr:col>19</xdr:col>
      <xdr:colOff>41464</xdr:colOff>
      <xdr:row>39</xdr:row>
      <xdr:rowOff>90207</xdr:rowOff>
    </xdr:from>
    <xdr:to>
      <xdr:col>21</xdr:col>
      <xdr:colOff>67238</xdr:colOff>
      <xdr:row>40</xdr:row>
      <xdr:rowOff>66675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299639" y="12063132"/>
          <a:ext cx="711574" cy="309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Mailbox</a:t>
          </a:r>
          <a:endParaRPr kumimoji="1" lang="ja-JP" altLang="en-US" sz="1000"/>
        </a:p>
      </xdr:txBody>
    </xdr:sp>
    <xdr:clientData/>
  </xdr:twoCellAnchor>
  <xdr:twoCellAnchor>
    <xdr:from>
      <xdr:col>0</xdr:col>
      <xdr:colOff>66676</xdr:colOff>
      <xdr:row>40</xdr:row>
      <xdr:rowOff>152400</xdr:rowOff>
    </xdr:from>
    <xdr:to>
      <xdr:col>0</xdr:col>
      <xdr:colOff>790575</xdr:colOff>
      <xdr:row>41</xdr:row>
      <xdr:rowOff>114300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6676" y="12458700"/>
          <a:ext cx="723899"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487661" y="2944344"/>
          <a:ext cx="957223"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47143</xdr:colOff>
      <xdr:row>14</xdr:row>
      <xdr:rowOff>61073</xdr:rowOff>
    </xdr:from>
    <xdr:to>
      <xdr:col>1</xdr:col>
      <xdr:colOff>952501</xdr:colOff>
      <xdr:row>15</xdr:row>
      <xdr:rowOff>68036</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485418" y="2585198"/>
          <a:ext cx="905358" cy="387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Affiliation</a:t>
          </a:r>
          <a:endParaRPr kumimoji="1" lang="ja-JP" altLang="en-US" sz="1000"/>
        </a:p>
      </xdr:txBody>
    </xdr:sp>
    <xdr:clientData/>
  </xdr:twoCellAnchor>
  <xdr:twoCellAnchor>
    <xdr:from>
      <xdr:col>0</xdr:col>
      <xdr:colOff>85726</xdr:colOff>
      <xdr:row>23</xdr:row>
      <xdr:rowOff>123826</xdr:rowOff>
    </xdr:from>
    <xdr:to>
      <xdr:col>0</xdr:col>
      <xdr:colOff>876300</xdr:colOff>
      <xdr:row>24</xdr:row>
      <xdr:rowOff>95251</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85726" y="5629276"/>
          <a:ext cx="7905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Notes</a:t>
          </a:r>
          <a:endParaRPr kumimoji="1" lang="ja-JP" altLang="en-US" sz="1000"/>
        </a:p>
      </xdr:txBody>
    </xdr:sp>
    <xdr:clientData/>
  </xdr:twoCellAnchor>
  <xdr:twoCellAnchor>
    <xdr:from>
      <xdr:col>4</xdr:col>
      <xdr:colOff>116043</xdr:colOff>
      <xdr:row>36</xdr:row>
      <xdr:rowOff>577655</xdr:rowOff>
    </xdr:from>
    <xdr:to>
      <xdr:col>24</xdr:col>
      <xdr:colOff>107577</xdr:colOff>
      <xdr:row>37</xdr:row>
      <xdr:rowOff>1</xdr:rowOff>
    </xdr:to>
    <xdr:sp macro="" textlink="">
      <xdr:nvSpPr>
        <xdr:cNvPr id="23" name="テキスト ボックス 22">
          <a:extLst>
            <a:ext uri="{FF2B5EF4-FFF2-40B4-BE49-F238E27FC236}">
              <a16:creationId xmlns:a16="http://schemas.microsoft.com/office/drawing/2014/main" id="{00000000-0008-0000-0200-000017000000}"/>
            </a:ext>
            <a:ext uri="{147F2762-F138-4A5C-976F-8EAC2B608ADB}">
              <a16:predDERef xmlns:a16="http://schemas.microsoft.com/office/drawing/2014/main" pred="{00000000-0008-0000-0000-000042000000}"/>
            </a:ext>
          </a:extLst>
        </xdr:cNvPr>
        <xdr:cNvSpPr txBox="1"/>
      </xdr:nvSpPr>
      <xdr:spPr>
        <a:xfrm>
          <a:off x="3230718" y="10921805"/>
          <a:ext cx="6849534" cy="660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a:t>
          </a:r>
          <a:r>
            <a:rPr lang="en-US" altLang="ja-JP" sz="900" b="0">
              <a:solidFill>
                <a:sysClr val="windowText" lastClr="000000"/>
              </a:solidFill>
              <a:effectLst/>
            </a:rPr>
            <a:t>The above bank account is not a non-resident deposit account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b="0">
              <a:solidFill>
                <a:sysClr val="windowText" lastClr="000000"/>
              </a:solidFill>
              <a:effectLst/>
            </a:rPr>
            <a:t>       (For more information regarding non-resident deposit account</a:t>
          </a:r>
          <a:r>
            <a:rPr lang="en-CA" altLang="ja-JP" sz="900" b="0">
              <a:solidFill>
                <a:sysClr val="windowText" lastClr="000000"/>
              </a:solidFill>
              <a:effectLst/>
            </a:rPr>
            <a:t>s</a:t>
          </a:r>
          <a:r>
            <a:rPr lang="en-US" altLang="ja-JP" sz="900" b="0">
              <a:solidFill>
                <a:sysClr val="windowText" lastClr="000000"/>
              </a:solidFill>
              <a:effectLst/>
            </a:rPr>
            <a:t>, see the </a:t>
          </a:r>
          <a:r>
            <a:rPr lang="en-CA" altLang="ja-JP" sz="900" b="0">
              <a:solidFill>
                <a:sysClr val="windowText" lastClr="000000"/>
              </a:solidFill>
              <a:effectLst/>
            </a:rPr>
            <a:t>points</a:t>
          </a:r>
          <a:r>
            <a:rPr lang="en-US" altLang="ja-JP" sz="900" b="0" baseline="0">
              <a:solidFill>
                <a:sysClr val="windowText" lastClr="000000"/>
              </a:solidFill>
              <a:effectLst/>
            </a:rPr>
            <a:t> </a:t>
          </a:r>
          <a:r>
            <a:rPr lang="en-US" altLang="ja-JP" sz="900" b="0">
              <a:solidFill>
                <a:sysClr val="windowText" lastClr="000000"/>
              </a:solidFill>
              <a:effectLst/>
            </a:rPr>
            <a:t>below</a:t>
          </a:r>
          <a:r>
            <a:rPr lang="en-CA" altLang="ja-JP" sz="900" b="0">
              <a:solidFill>
                <a:sysClr val="windowText" lastClr="000000"/>
              </a:solidFill>
              <a:effectLst/>
            </a:rPr>
            <a:t> indicated by </a:t>
          </a:r>
          <a:r>
            <a:rPr lang="en-US" altLang="ja-JP" sz="900" b="0">
              <a:solidFill>
                <a:sysClr val="windowText" lastClr="000000"/>
              </a:solidFill>
              <a:effectLst/>
              <a:latin typeface="+mn-lt"/>
              <a:ea typeface="+mn-ea"/>
              <a:cs typeface="+mn-cs"/>
            </a:rPr>
            <a:t>※</a:t>
          </a:r>
          <a:r>
            <a:rPr lang="en-US" altLang="ja-JP" sz="900" b="0">
              <a:solidFill>
                <a:sysClr val="windowText" lastClr="000000"/>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lt"/>
              <a:ea typeface="+mn-ea"/>
              <a:cs typeface="+mn-cs"/>
            </a:rPr>
            <a:t>　</a:t>
          </a:r>
          <a:r>
            <a:rPr lang="en-US" altLang="ja-JP" sz="900" b="0">
              <a:solidFill>
                <a:sysClr val="windowText" lastClr="000000"/>
              </a:solidFill>
              <a:effectLst/>
              <a:latin typeface="+mn-lt"/>
              <a:ea typeface="+mn-ea"/>
              <a:cs typeface="+mn-cs"/>
            </a:rPr>
            <a:t>  I </a:t>
          </a:r>
          <a:r>
            <a:rPr lang="en-CA" altLang="ja-JP" sz="900" b="0" baseline="0">
              <a:solidFill>
                <a:sysClr val="windowText" lastClr="000000"/>
              </a:solidFill>
              <a:effectLst/>
            </a:rPr>
            <a:t>have </a:t>
          </a:r>
          <a:r>
            <a:rPr lang="en-US" altLang="ja-JP" sz="900" b="0">
              <a:solidFill>
                <a:sysClr val="windowText" lastClr="000000"/>
              </a:solidFill>
              <a:effectLst/>
              <a:latin typeface="+mn-lt"/>
              <a:ea typeface="+mn-ea"/>
              <a:cs typeface="+mn-cs"/>
            </a:rPr>
            <a:t>attached </a:t>
          </a:r>
          <a:r>
            <a:rPr lang="en-CA" altLang="ja-JP" sz="900" b="0">
              <a:solidFill>
                <a:sysClr val="windowText" lastClr="000000"/>
              </a:solidFill>
              <a:effectLst/>
              <a:latin typeface="+mn-lt"/>
              <a:ea typeface="+mn-ea"/>
              <a:cs typeface="+mn-cs"/>
            </a:rPr>
            <a:t>a</a:t>
          </a:r>
          <a:r>
            <a:rPr lang="en-US" altLang="ja-JP" sz="900" b="0">
              <a:solidFill>
                <a:sysClr val="windowText" lastClr="000000"/>
              </a:solidFill>
              <a:effectLst/>
              <a:latin typeface="+mn-lt"/>
              <a:ea typeface="+mn-ea"/>
              <a:cs typeface="+mn-cs"/>
            </a:rPr>
            <a:t> copy of my bankbook</a:t>
          </a:r>
          <a:r>
            <a:rPr lang="en-US" altLang="ja-JP" sz="900" b="0" baseline="0">
              <a:solidFill>
                <a:sysClr val="windowText" lastClr="000000"/>
              </a:solidFill>
              <a:effectLst/>
              <a:latin typeface="+mn-lt"/>
              <a:ea typeface="+mn-ea"/>
              <a:cs typeface="+mn-cs"/>
            </a:rPr>
            <a:t> page(s)or other documents showing my account name in katakana or Roman letters</a:t>
          </a:r>
          <a:endParaRPr lang="ja-JP" altLang="ja-JP" sz="900" b="0">
            <a:solidFill>
              <a:sysClr val="windowText" lastClr="000000"/>
            </a:solidFill>
            <a:effectLst/>
          </a:endParaRPr>
        </a:p>
      </xdr:txBody>
    </xdr:sp>
    <xdr:clientData/>
  </xdr:twoCellAnchor>
  <xdr:twoCellAnchor>
    <xdr:from>
      <xdr:col>4</xdr:col>
      <xdr:colOff>121696</xdr:colOff>
      <xdr:row>35</xdr:row>
      <xdr:rowOff>137608</xdr:rowOff>
    </xdr:from>
    <xdr:to>
      <xdr:col>20</xdr:col>
      <xdr:colOff>44823</xdr:colOff>
      <xdr:row>36</xdr:row>
      <xdr:rowOff>21739</xdr:rowOff>
    </xdr:to>
    <xdr:sp macro="" textlink="">
      <xdr:nvSpPr>
        <xdr:cNvPr id="24" name="テキスト ボックス 23">
          <a:extLst>
            <a:ext uri="{FF2B5EF4-FFF2-40B4-BE49-F238E27FC236}">
              <a16:creationId xmlns:a16="http://schemas.microsoft.com/office/drawing/2014/main" id="{00000000-0008-0000-0200-000018000000}"/>
            </a:ext>
            <a:ext uri="{147F2762-F138-4A5C-976F-8EAC2B608ADB}">
              <a16:predDERef xmlns:a16="http://schemas.microsoft.com/office/drawing/2014/main" pred="{00000000-0008-0000-0000-000057000000}"/>
            </a:ext>
          </a:extLst>
        </xdr:cNvPr>
        <xdr:cNvSpPr txBox="1"/>
      </xdr:nvSpPr>
      <xdr:spPr>
        <a:xfrm>
          <a:off x="3236371" y="9567358"/>
          <a:ext cx="5409527" cy="798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ysClr val="windowText" lastClr="000000"/>
              </a:solidFill>
              <a:effectLst/>
            </a:rPr>
            <a:t>　</a:t>
          </a:r>
          <a:r>
            <a:rPr lang="en-US" altLang="ja-JP" sz="1000" b="0">
              <a:solidFill>
                <a:sysClr val="windowText" lastClr="000000"/>
              </a:solidFill>
              <a:effectLst/>
            </a:rPr>
            <a:t>   I</a:t>
          </a:r>
          <a:r>
            <a:rPr lang="en-US" altLang="ja-JP" sz="1000" b="0" baseline="0">
              <a:solidFill>
                <a:sysClr val="windowText" lastClr="000000"/>
              </a:solidFill>
              <a:effectLst/>
            </a:rPr>
            <a:t> </a:t>
          </a:r>
          <a:r>
            <a:rPr lang="en-CA" altLang="ja-JP" sz="1000" b="0" baseline="0">
              <a:solidFill>
                <a:sysClr val="windowText" lastClr="000000"/>
              </a:solidFill>
              <a:effectLst/>
            </a:rPr>
            <a:t>have </a:t>
          </a:r>
          <a:r>
            <a:rPr lang="en-US" altLang="ja-JP" sz="1000" b="0" baseline="0">
              <a:solidFill>
                <a:sysClr val="windowText" lastClr="000000"/>
              </a:solidFill>
              <a:effectLst/>
            </a:rPr>
            <a:t>attached </a:t>
          </a:r>
          <a:r>
            <a:rPr lang="en-CA" altLang="ja-JP" sz="1000" b="0" baseline="0">
              <a:solidFill>
                <a:sysClr val="windowText" lastClr="000000"/>
              </a:solidFill>
              <a:effectLst/>
            </a:rPr>
            <a:t>a</a:t>
          </a:r>
          <a:r>
            <a:rPr lang="en-US" altLang="ja-JP" sz="1000" b="0" baseline="0">
              <a:solidFill>
                <a:sysClr val="windowText" lastClr="000000"/>
              </a:solidFill>
              <a:effectLst/>
            </a:rPr>
            <a:t> copy of my bankbook page(s) showing the following information:</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Branch name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Type of account</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baseline="0">
              <a:solidFill>
                <a:sysClr val="windowText" lastClr="000000"/>
              </a:solidFill>
              <a:effectLst/>
            </a:rPr>
            <a:t>         - Account number</a:t>
          </a:r>
          <a:endParaRPr lang="ja-JP" altLang="ja-JP" sz="1000" b="0">
            <a:solidFill>
              <a:sysClr val="windowText" lastClr="000000"/>
            </a:solidFill>
            <a:effectLst/>
          </a:endParaRPr>
        </a:p>
      </xdr:txBody>
    </xdr:sp>
    <xdr:clientData/>
  </xdr:twoCellAnchor>
  <xdr:twoCellAnchor>
    <xdr:from>
      <xdr:col>0</xdr:col>
      <xdr:colOff>69477</xdr:colOff>
      <xdr:row>35</xdr:row>
      <xdr:rowOff>354107</xdr:rowOff>
    </xdr:from>
    <xdr:to>
      <xdr:col>3</xdr:col>
      <xdr:colOff>268941</xdr:colOff>
      <xdr:row>36</xdr:row>
      <xdr:rowOff>99733</xdr:rowOff>
    </xdr:to>
    <xdr:sp macro="" textlink="">
      <xdr:nvSpPr>
        <xdr:cNvPr id="25" name="テキスト ボックス 24">
          <a:extLst>
            <a:ext uri="{FF2B5EF4-FFF2-40B4-BE49-F238E27FC236}">
              <a16:creationId xmlns:a16="http://schemas.microsoft.com/office/drawing/2014/main" id="{00000000-0008-0000-0200-000019000000}"/>
            </a:ext>
            <a:ext uri="{147F2762-F138-4A5C-976F-8EAC2B608ADB}">
              <a16:predDERef xmlns:a16="http://schemas.microsoft.com/office/drawing/2014/main" pred="{00000000-0008-0000-0000-000058000000}"/>
            </a:ext>
          </a:extLst>
        </xdr:cNvPr>
        <xdr:cNvSpPr txBox="1"/>
      </xdr:nvSpPr>
      <xdr:spPr>
        <a:xfrm>
          <a:off x="69477" y="9783857"/>
          <a:ext cx="2971239" cy="66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your bank is Japan Post Bank, make sure you complet</a:t>
          </a:r>
          <a:r>
            <a:rPr lang="en-US" altLang="ja-JP" sz="900" b="1" baseline="0">
              <a:solidFill>
                <a:sysClr val="windowText" lastClr="000000"/>
              </a:solidFill>
              <a:effectLst/>
            </a:rPr>
            <a:t>e</a:t>
          </a:r>
          <a:r>
            <a:rPr lang="en-US" altLang="ja-JP" sz="900" baseline="0">
              <a:solidFill>
                <a:sysClr val="windowText" lastClr="000000"/>
              </a:solidFill>
              <a:effectLst/>
            </a:rPr>
            <a:t> and chec</a:t>
          </a:r>
          <a:r>
            <a:rPr lang="en-US" altLang="ja-JP" sz="900" b="0" baseline="0">
              <a:solidFill>
                <a:sysClr val="windowText" lastClr="000000"/>
              </a:solidFill>
              <a:effectLst/>
            </a:rPr>
            <a:t>k</a:t>
          </a:r>
          <a:r>
            <a:rPr lang="en-US" altLang="ja-JP" sz="900" baseline="0">
              <a:solidFill>
                <a:sysClr val="windowText" lastClr="000000"/>
              </a:solidFill>
              <a:effectLst/>
            </a:rPr>
            <a:t> ☑ the requirement</a:t>
          </a:r>
          <a:r>
            <a:rPr lang="en-CA" altLang="ja-JP" sz="900" baseline="0">
              <a:solidFill>
                <a:sysClr val="windowText" lastClr="000000"/>
              </a:solidFill>
              <a:effectLst/>
            </a:rPr>
            <a:t>s</a:t>
          </a:r>
          <a:r>
            <a:rPr lang="en-US" altLang="ja-JP" sz="900" baseline="0">
              <a:solidFill>
                <a:sysClr val="windowText" lastClr="000000"/>
              </a:solidFill>
              <a:effectLst/>
            </a:rPr>
            <a:t> on the right side before submitting this form.</a:t>
          </a:r>
          <a:endParaRPr lang="ja-JP" altLang="ja-JP" sz="900">
            <a:solidFill>
              <a:sysClr val="windowText" lastClr="000000"/>
            </a:solidFill>
            <a:effectLst/>
          </a:endParaRPr>
        </a:p>
        <a:p>
          <a:pPr algn="l"/>
          <a:endParaRPr kumimoji="1" lang="ja-JP" altLang="en-US" sz="800"/>
        </a:p>
      </xdr:txBody>
    </xdr:sp>
    <xdr:clientData/>
  </xdr:twoCellAnchor>
  <xdr:twoCellAnchor>
    <xdr:from>
      <xdr:col>0</xdr:col>
      <xdr:colOff>0</xdr:colOff>
      <xdr:row>36</xdr:row>
      <xdr:rowOff>470649</xdr:rowOff>
    </xdr:from>
    <xdr:to>
      <xdr:col>3</xdr:col>
      <xdr:colOff>313765</xdr:colOff>
      <xdr:row>38</xdr:row>
      <xdr:rowOff>67235</xdr:rowOff>
    </xdr:to>
    <xdr:sp macro="" textlink="">
      <xdr:nvSpPr>
        <xdr:cNvPr id="26" name="テキスト ボックス 25">
          <a:extLst>
            <a:ext uri="{FF2B5EF4-FFF2-40B4-BE49-F238E27FC236}">
              <a16:creationId xmlns:a16="http://schemas.microsoft.com/office/drawing/2014/main" id="{00000000-0008-0000-0200-00001A000000}"/>
            </a:ext>
            <a:ext uri="{147F2762-F138-4A5C-976F-8EAC2B608ADB}">
              <a16:predDERef xmlns:a16="http://schemas.microsoft.com/office/drawing/2014/main" pred="{00000000-0008-0000-0000-000059000000}"/>
            </a:ext>
          </a:extLst>
        </xdr:cNvPr>
        <xdr:cNvSpPr txBox="1"/>
      </xdr:nvSpPr>
      <xdr:spPr>
        <a:xfrm>
          <a:off x="0" y="10814799"/>
          <a:ext cx="3085540" cy="891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rPr>
            <a:t>If</a:t>
          </a:r>
          <a:r>
            <a:rPr lang="en-US" altLang="ja-JP" sz="900" baseline="0">
              <a:solidFill>
                <a:sysClr val="windowText" lastClr="000000"/>
              </a:solidFill>
              <a:effectLst/>
            </a:rPr>
            <a:t> you are </a:t>
          </a:r>
          <a:r>
            <a:rPr lang="en-CA" altLang="ja-JP" sz="900" b="1" baseline="0">
              <a:solidFill>
                <a:sysClr val="windowText" lastClr="000000"/>
              </a:solidFill>
              <a:effectLst/>
            </a:rPr>
            <a:t>not</a:t>
          </a:r>
          <a:r>
            <a:rPr lang="en-CA" altLang="ja-JP" sz="900" baseline="0">
              <a:solidFill>
                <a:sysClr val="windowText" lastClr="000000"/>
              </a:solidFill>
              <a:effectLst/>
            </a:rPr>
            <a:t> </a:t>
          </a:r>
          <a:r>
            <a:rPr lang="en-US" altLang="ja-JP" sz="900" baseline="0">
              <a:solidFill>
                <a:sysClr val="windowText" lastClr="000000"/>
              </a:solidFill>
              <a:effectLst/>
            </a:rPr>
            <a:t>Japanese</a:t>
          </a:r>
          <a:r>
            <a:rPr lang="ja-JP" altLang="en-US" sz="900" baseline="0">
              <a:solidFill>
                <a:sysClr val="windowText" lastClr="000000"/>
              </a:solidFill>
              <a:effectLst/>
            </a:rPr>
            <a:t> </a:t>
          </a:r>
          <a:r>
            <a:rPr lang="en-US" altLang="ja-JP" sz="900" baseline="0">
              <a:solidFill>
                <a:sysClr val="windowText" lastClr="000000"/>
              </a:solidFill>
              <a:effectLst/>
            </a:rPr>
            <a:t>or your account name is in Roman letters, make sure you complet</a:t>
          </a:r>
          <a:r>
            <a:rPr lang="en-US" altLang="ja-JP" sz="900" b="1" baseline="0">
              <a:solidFill>
                <a:sysClr val="windowText" lastClr="000000"/>
              </a:solidFill>
              <a:effectLst/>
            </a:rPr>
            <a:t>e</a:t>
          </a:r>
          <a:r>
            <a:rPr lang="en-CA" altLang="ja-JP" sz="900" baseline="0">
              <a:solidFill>
                <a:sysClr val="windowText" lastClr="000000"/>
              </a:solidFill>
              <a:effectLst/>
            </a:rPr>
            <a:t> </a:t>
          </a:r>
          <a:r>
            <a:rPr lang="en-US" altLang="ja-JP" sz="900" baseline="0">
              <a:solidFill>
                <a:sysClr val="windowText" lastClr="000000"/>
              </a:solidFill>
              <a:effectLst/>
            </a:rPr>
            <a:t>and chec</a:t>
          </a:r>
          <a:r>
            <a:rPr lang="en-US" altLang="ja-JP" sz="900" b="0" baseline="0">
              <a:solidFill>
                <a:sysClr val="windowText" lastClr="000000"/>
              </a:solidFill>
              <a:effectLst/>
            </a:rPr>
            <a:t>k</a:t>
          </a:r>
          <a:r>
            <a:rPr lang="en-US" altLang="ja-JP" sz="900" baseline="0">
              <a:solidFill>
                <a:sysClr val="windowText" lastClr="000000"/>
              </a:solidFill>
              <a:effectLst/>
            </a:rPr>
            <a:t> </a:t>
          </a:r>
          <a:r>
            <a:rPr lang="en-US" altLang="ja-JP" sz="900" baseline="0">
              <a:solidFill>
                <a:sysClr val="windowText" lastClr="000000"/>
              </a:solidFill>
              <a:effectLst/>
              <a:latin typeface="+mn-lt"/>
              <a:ea typeface="+mn-ea"/>
              <a:cs typeface="+mn-cs"/>
            </a:rPr>
            <a:t>☑</a:t>
          </a:r>
          <a:r>
            <a:rPr lang="en-CA" altLang="ja-JP" sz="900" b="1" baseline="0">
              <a:solidFill>
                <a:sysClr val="windowText" lastClr="000000"/>
              </a:solidFill>
              <a:effectLst/>
            </a:rPr>
            <a:t>everything on </a:t>
          </a:r>
          <a:r>
            <a:rPr lang="en-US" altLang="ja-JP" sz="900" baseline="0">
              <a:solidFill>
                <a:sysClr val="windowText" lastClr="000000"/>
              </a:solidFill>
              <a:effectLst/>
            </a:rPr>
            <a:t>the checklist on the right side before submitting this form.</a:t>
          </a:r>
          <a:endParaRPr lang="ja-JP" altLang="ja-JP" sz="9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34</xdr:row>
          <xdr:rowOff>476250</xdr:rowOff>
        </xdr:from>
        <xdr:to>
          <xdr:col>7</xdr:col>
          <xdr:colOff>247650</xdr:colOff>
          <xdr:row>35</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35</xdr:row>
          <xdr:rowOff>142875</xdr:rowOff>
        </xdr:from>
        <xdr:to>
          <xdr:col>8</xdr:col>
          <xdr:colOff>0</xdr:colOff>
          <xdr:row>35</xdr:row>
          <xdr:rowOff>390525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561975</xdr:rowOff>
        </xdr:from>
        <xdr:to>
          <xdr:col>5</xdr:col>
          <xdr:colOff>152400</xdr:colOff>
          <xdr:row>36</xdr:row>
          <xdr:rowOff>847725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28575</xdr:rowOff>
        </xdr:from>
        <xdr:to>
          <xdr:col>5</xdr:col>
          <xdr:colOff>123825</xdr:colOff>
          <xdr:row>36</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5</xdr:col>
          <xdr:colOff>85725</xdr:colOff>
          <xdr:row>36</xdr:row>
          <xdr:rowOff>438150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847725</xdr:rowOff>
        </xdr:from>
        <xdr:to>
          <xdr:col>5</xdr:col>
          <xdr:colOff>152400</xdr:colOff>
          <xdr:row>36</xdr:row>
          <xdr:rowOff>1133475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205069</xdr:colOff>
      <xdr:row>39</xdr:row>
      <xdr:rowOff>86283</xdr:rowOff>
    </xdr:from>
    <xdr:to>
      <xdr:col>5</xdr:col>
      <xdr:colOff>313765</xdr:colOff>
      <xdr:row>40</xdr:row>
      <xdr:rowOff>57150</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3319744" y="12059208"/>
          <a:ext cx="451596" cy="304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Ex.</a:t>
          </a:r>
          <a:endParaRPr kumimoji="1" lang="ja-JP" altLang="en-US" sz="1000"/>
        </a:p>
      </xdr:txBody>
    </xdr:sp>
    <xdr:clientData/>
  </xdr:twoCellAnchor>
  <xdr:twoCellAnchor>
    <xdr:from>
      <xdr:col>0</xdr:col>
      <xdr:colOff>116541</xdr:colOff>
      <xdr:row>28</xdr:row>
      <xdr:rowOff>37425</xdr:rowOff>
    </xdr:from>
    <xdr:to>
      <xdr:col>1</xdr:col>
      <xdr:colOff>340658</xdr:colOff>
      <xdr:row>29</xdr:row>
      <xdr:rowOff>0</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16541" y="7381200"/>
          <a:ext cx="1662392" cy="22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l">
            <a:lnSpc>
              <a:spcPts val="900"/>
            </a:lnSpc>
          </a:pPr>
          <a:r>
            <a:rPr kumimoji="1" lang="en-US" altLang="ja-JP" sz="900"/>
            <a:t>Bank</a:t>
          </a:r>
          <a:r>
            <a:rPr kumimoji="1" lang="en-US" altLang="ja-JP" sz="900" baseline="0"/>
            <a:t> account information</a:t>
          </a:r>
          <a:endParaRPr kumimoji="1" lang="ja-JP" altLang="en-US" sz="900"/>
        </a:p>
      </xdr:txBody>
    </xdr:sp>
    <xdr:clientData/>
  </xdr:twoCellAnchor>
  <xdr:twoCellAnchor>
    <xdr:from>
      <xdr:col>1</xdr:col>
      <xdr:colOff>601757</xdr:colOff>
      <xdr:row>30</xdr:row>
      <xdr:rowOff>33058</xdr:rowOff>
    </xdr:from>
    <xdr:to>
      <xdr:col>2</xdr:col>
      <xdr:colOff>134470</xdr:colOff>
      <xdr:row>31</xdr:row>
      <xdr:rowOff>67236</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040032" y="7910233"/>
          <a:ext cx="523313"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Bank</a:t>
          </a:r>
          <a:r>
            <a:rPr kumimoji="1" lang="ja-JP" altLang="en-US" sz="1000" baseline="0"/>
            <a:t> </a:t>
          </a:r>
          <a:endParaRPr kumimoji="1" lang="en-US" altLang="ja-JP" sz="1000"/>
        </a:p>
      </xdr:txBody>
    </xdr:sp>
    <xdr:clientData/>
  </xdr:twoCellAnchor>
  <xdr:twoCellAnchor>
    <xdr:from>
      <xdr:col>0</xdr:col>
      <xdr:colOff>1323412</xdr:colOff>
      <xdr:row>26</xdr:row>
      <xdr:rowOff>89645</xdr:rowOff>
    </xdr:from>
    <xdr:to>
      <xdr:col>4</xdr:col>
      <xdr:colOff>56030</xdr:colOff>
      <xdr:row>27</xdr:row>
      <xdr:rowOff>89643</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1323412" y="6747620"/>
          <a:ext cx="1847293" cy="50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t>Account name</a:t>
          </a:r>
        </a:p>
        <a:p>
          <a:pPr algn="ctr"/>
          <a:r>
            <a:rPr kumimoji="1" lang="en-US" altLang="ja-JP" sz="900"/>
            <a:t>(katakana</a:t>
          </a:r>
          <a:r>
            <a:rPr kumimoji="1" lang="en-US" altLang="ja-JP" sz="900" baseline="0"/>
            <a:t> or Roman letters)</a:t>
          </a:r>
          <a:endParaRPr kumimoji="1" lang="ja-JP" altLang="en-US" sz="900"/>
        </a:p>
      </xdr:txBody>
    </xdr:sp>
    <xdr:clientData/>
  </xdr:twoCellAnchor>
  <xdr:twoCellAnchor>
    <xdr:from>
      <xdr:col>13</xdr:col>
      <xdr:colOff>338529</xdr:colOff>
      <xdr:row>34</xdr:row>
      <xdr:rowOff>223446</xdr:rowOff>
    </xdr:from>
    <xdr:to>
      <xdr:col>18</xdr:col>
      <xdr:colOff>313766</xdr:colOff>
      <xdr:row>34</xdr:row>
      <xdr:rowOff>448235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6539304" y="9148371"/>
          <a:ext cx="1689737" cy="224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Account number</a:t>
          </a:r>
          <a:r>
            <a:rPr kumimoji="1" lang="en-US" altLang="ja-JP" sz="900" baseline="0"/>
            <a:t> </a:t>
          </a:r>
          <a:r>
            <a:rPr kumimoji="1" lang="ja-JP" altLang="en-US" sz="900" baseline="0"/>
            <a:t>（</a:t>
          </a:r>
          <a:r>
            <a:rPr kumimoji="1" lang="en-US" altLang="ja-JP" sz="900" baseline="0"/>
            <a:t>7 digits</a:t>
          </a:r>
          <a:r>
            <a:rPr kumimoji="1" lang="ja-JP" altLang="en-US" sz="900" baseline="0"/>
            <a:t>）</a:t>
          </a:r>
          <a:endParaRPr kumimoji="1" lang="en-US" altLang="ja-JP" sz="900" baseline="0"/>
        </a:p>
      </xdr:txBody>
    </xdr:sp>
    <xdr:clientData/>
  </xdr:twoCellAnchor>
  <xdr:twoCellAnchor>
    <xdr:from>
      <xdr:col>13</xdr:col>
      <xdr:colOff>56029</xdr:colOff>
      <xdr:row>21</xdr:row>
      <xdr:rowOff>1</xdr:rowOff>
    </xdr:from>
    <xdr:to>
      <xdr:col>16</xdr:col>
      <xdr:colOff>280147</xdr:colOff>
      <xdr:row>22</xdr:row>
      <xdr:rowOff>80684</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256804" y="4743451"/>
          <a:ext cx="1252818" cy="46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Former</a:t>
          </a:r>
          <a:r>
            <a:rPr kumimoji="1" lang="ja-JP" altLang="en-US" sz="1000" baseline="0"/>
            <a:t> </a:t>
          </a:r>
          <a:r>
            <a:rPr kumimoji="1" lang="en-US" altLang="ja-JP" sz="1000"/>
            <a:t>TokyoTech Student</a:t>
          </a:r>
          <a:r>
            <a:rPr kumimoji="1" lang="en-US" altLang="ja-JP" sz="1000" baseline="0"/>
            <a:t> </a:t>
          </a:r>
          <a:r>
            <a:rPr kumimoji="1" lang="en-US" altLang="ja-JP" sz="1000"/>
            <a:t>number</a:t>
          </a:r>
          <a:endParaRPr kumimoji="1" lang="ja-JP" altLang="en-US" sz="1000"/>
        </a:p>
      </xdr:txBody>
    </xdr:sp>
    <xdr:clientData/>
  </xdr:twoCellAnchor>
  <xdr:twoCellAnchor>
    <xdr:from>
      <xdr:col>0</xdr:col>
      <xdr:colOff>1252145</xdr:colOff>
      <xdr:row>21</xdr:row>
      <xdr:rowOff>1</xdr:rowOff>
    </xdr:from>
    <xdr:to>
      <xdr:col>2</xdr:col>
      <xdr:colOff>54125</xdr:colOff>
      <xdr:row>22</xdr:row>
      <xdr:rowOff>80684</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252145" y="4743451"/>
          <a:ext cx="1230855" cy="46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TokyoTech </a:t>
          </a:r>
        </a:p>
        <a:p>
          <a:pPr algn="l"/>
          <a:r>
            <a:rPr kumimoji="1" lang="en-US" altLang="ja-JP" sz="1000"/>
            <a:t>Student</a:t>
          </a:r>
          <a:r>
            <a:rPr kumimoji="1" lang="en-US" altLang="ja-JP" sz="1000" baseline="0"/>
            <a:t> </a:t>
          </a:r>
          <a:r>
            <a:rPr kumimoji="1" lang="en-US" altLang="ja-JP" sz="1000"/>
            <a:t>number</a:t>
          </a:r>
          <a:endParaRPr kumimoji="1" lang="ja-JP" altLang="en-US" sz="1000"/>
        </a:p>
      </xdr:txBody>
    </xdr:sp>
    <xdr:clientData/>
  </xdr:twoCellAnchor>
  <xdr:twoCellAnchor>
    <xdr:from>
      <xdr:col>5</xdr:col>
      <xdr:colOff>307379</xdr:colOff>
      <xdr:row>22</xdr:row>
      <xdr:rowOff>193191</xdr:rowOff>
    </xdr:from>
    <xdr:to>
      <xdr:col>7</xdr:col>
      <xdr:colOff>80682</xdr:colOff>
      <xdr:row>23</xdr:row>
      <xdr:rowOff>114300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764954" y="5317641"/>
          <a:ext cx="459103" cy="30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Year</a:t>
          </a:r>
          <a:endParaRPr kumimoji="1" lang="ja-JP" altLang="en-US" sz="900"/>
        </a:p>
      </xdr:txBody>
    </xdr:sp>
    <xdr:clientData/>
  </xdr:twoCellAnchor>
  <xdr:twoCellAnchor>
    <xdr:from>
      <xdr:col>8</xdr:col>
      <xdr:colOff>209102</xdr:colOff>
      <xdr:row>22</xdr:row>
      <xdr:rowOff>191621</xdr:rowOff>
    </xdr:from>
    <xdr:to>
      <xdr:col>10</xdr:col>
      <xdr:colOff>89647</xdr:colOff>
      <xdr:row>23</xdr:row>
      <xdr:rowOff>116540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4695377" y="5316071"/>
          <a:ext cx="566345"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Month</a:t>
          </a:r>
          <a:endParaRPr kumimoji="1" lang="ja-JP" altLang="en-US" sz="900"/>
        </a:p>
      </xdr:txBody>
    </xdr:sp>
    <xdr:clientData/>
  </xdr:twoCellAnchor>
  <xdr:twoCellAnchor>
    <xdr:from>
      <xdr:col>11</xdr:col>
      <xdr:colOff>309284</xdr:colOff>
      <xdr:row>22</xdr:row>
      <xdr:rowOff>191621</xdr:rowOff>
    </xdr:from>
    <xdr:to>
      <xdr:col>13</xdr:col>
      <xdr:colOff>201706</xdr:colOff>
      <xdr:row>23</xdr:row>
      <xdr:rowOff>116540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824259" y="5316071"/>
          <a:ext cx="578222" cy="30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Date</a:t>
          </a:r>
          <a:endParaRPr kumimoji="1" lang="ja-JP" altLang="en-US" sz="900"/>
        </a:p>
      </xdr:txBody>
    </xdr:sp>
    <xdr:clientData/>
  </xdr:twoCellAnchor>
  <xdr:twoCellAnchor>
    <xdr:from>
      <xdr:col>1</xdr:col>
      <xdr:colOff>49386</xdr:colOff>
      <xdr:row>15</xdr:row>
      <xdr:rowOff>39219</xdr:rowOff>
    </xdr:from>
    <xdr:to>
      <xdr:col>2</xdr:col>
      <xdr:colOff>16009</xdr:colOff>
      <xdr:row>16</xdr:row>
      <xdr:rowOff>313763</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1487661" y="2944344"/>
          <a:ext cx="957223" cy="4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In</a:t>
          </a:r>
          <a:r>
            <a:rPr kumimoji="1" lang="en-US" altLang="ja-JP" sz="1000" baseline="0"/>
            <a:t> </a:t>
          </a:r>
          <a:r>
            <a:rPr kumimoji="1" lang="en-US" altLang="ja-JP" sz="1000" i="0" baseline="0"/>
            <a:t>katakana</a:t>
          </a:r>
        </a:p>
        <a:p>
          <a:pPr algn="l"/>
          <a:r>
            <a:rPr kumimoji="1" lang="en-US" altLang="ja-JP" sz="1000"/>
            <a:t>Full name</a:t>
          </a:r>
        </a:p>
      </xdr:txBody>
    </xdr:sp>
    <xdr:clientData/>
  </xdr:twoCellAnchor>
  <xdr:twoCellAnchor>
    <xdr:from>
      <xdr:col>1</xdr:col>
      <xdr:colOff>545729</xdr:colOff>
      <xdr:row>32</xdr:row>
      <xdr:rowOff>212910</xdr:rowOff>
    </xdr:from>
    <xdr:to>
      <xdr:col>2</xdr:col>
      <xdr:colOff>156883</xdr:colOff>
      <xdr:row>33</xdr:row>
      <xdr:rowOff>224118</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1984004" y="8623485"/>
          <a:ext cx="601754"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aseline="0"/>
            <a:t>Branch</a:t>
          </a:r>
          <a:endParaRPr kumimoji="1" lang="en-US" altLang="ja-JP" sz="1000"/>
        </a:p>
      </xdr:txBody>
    </xdr:sp>
    <xdr:clientData/>
  </xdr:twoCellAnchor>
  <xdr:twoCellAnchor>
    <xdr:from>
      <xdr:col>26</xdr:col>
      <xdr:colOff>286551</xdr:colOff>
      <xdr:row>34</xdr:row>
      <xdr:rowOff>487888</xdr:rowOff>
    </xdr:from>
    <xdr:to>
      <xdr:col>31</xdr:col>
      <xdr:colOff>425823</xdr:colOff>
      <xdr:row>41</xdr:row>
      <xdr:rowOff>336177</xdr:rowOff>
    </xdr:to>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tretch>
          <a:fillRect/>
        </a:stretch>
      </xdr:blipFill>
      <xdr:spPr>
        <a:xfrm>
          <a:off x="10830726" y="9412813"/>
          <a:ext cx="6473397" cy="39059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142875</xdr:colOff>
          <xdr:row>32</xdr:row>
          <xdr:rowOff>57150</xdr:rowOff>
        </xdr:from>
        <xdr:to>
          <xdr:col>21</xdr:col>
          <xdr:colOff>0</xdr:colOff>
          <xdr:row>32</xdr:row>
          <xdr:rowOff>200025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33</xdr:row>
          <xdr:rowOff>47625</xdr:rowOff>
        </xdr:from>
        <xdr:to>
          <xdr:col>21</xdr:col>
          <xdr:colOff>0</xdr:colOff>
          <xdr:row>33</xdr:row>
          <xdr:rowOff>200025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31</xdr:row>
          <xdr:rowOff>85725</xdr:rowOff>
        </xdr:from>
        <xdr:to>
          <xdr:col>21</xdr:col>
          <xdr:colOff>152400</xdr:colOff>
          <xdr:row>32</xdr:row>
          <xdr:rowOff>9525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信用金庫/Shinkin 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28</xdr:row>
          <xdr:rowOff>57150</xdr:rowOff>
        </xdr:from>
        <xdr:to>
          <xdr:col>11</xdr:col>
          <xdr:colOff>133350</xdr:colOff>
          <xdr:row>28</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29</xdr:row>
          <xdr:rowOff>76200</xdr:rowOff>
        </xdr:from>
        <xdr:to>
          <xdr:col>10</xdr:col>
          <xdr:colOff>85725</xdr:colOff>
          <xdr:row>29</xdr:row>
          <xdr:rowOff>247650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30</xdr:row>
          <xdr:rowOff>76200</xdr:rowOff>
        </xdr:from>
        <xdr:to>
          <xdr:col>10</xdr:col>
          <xdr:colOff>295275</xdr:colOff>
          <xdr:row>30</xdr:row>
          <xdr:rowOff>228600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31</xdr:row>
          <xdr:rowOff>66675</xdr:rowOff>
        </xdr:from>
        <xdr:to>
          <xdr:col>12</xdr:col>
          <xdr:colOff>276225</xdr:colOff>
          <xdr:row>31</xdr:row>
          <xdr:rowOff>200025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2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209550</xdr:rowOff>
        </xdr:from>
        <xdr:to>
          <xdr:col>19</xdr:col>
          <xdr:colOff>276225</xdr:colOff>
          <xdr:row>31</xdr:row>
          <xdr:rowOff>104775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2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銀行/Bank</a:t>
              </a:r>
            </a:p>
          </xdr:txBody>
        </xdr:sp>
        <xdr:clientData/>
      </xdr:twoCellAnchor>
    </mc:Choice>
    <mc:Fallback/>
  </mc:AlternateContent>
  <xdr:twoCellAnchor>
    <xdr:from>
      <xdr:col>13</xdr:col>
      <xdr:colOff>63876</xdr:colOff>
      <xdr:row>26</xdr:row>
      <xdr:rowOff>470088</xdr:rowOff>
    </xdr:from>
    <xdr:to>
      <xdr:col>14</xdr:col>
      <xdr:colOff>268941</xdr:colOff>
      <xdr:row>28</xdr:row>
      <xdr:rowOff>1</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6264651" y="7128063"/>
          <a:ext cx="547965" cy="215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Name</a:t>
          </a:r>
        </a:p>
      </xdr:txBody>
    </xdr:sp>
    <xdr:clientData/>
  </xdr:twoCellAnchor>
  <xdr:twoCellAnchor>
    <xdr:from>
      <xdr:col>23</xdr:col>
      <xdr:colOff>187141</xdr:colOff>
      <xdr:row>26</xdr:row>
      <xdr:rowOff>470088</xdr:rowOff>
    </xdr:from>
    <xdr:to>
      <xdr:col>25</xdr:col>
      <xdr:colOff>22412</xdr:colOff>
      <xdr:row>28</xdr:row>
      <xdr:rowOff>33619</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9816916" y="7128063"/>
          <a:ext cx="521071" cy="249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Code</a:t>
          </a:r>
        </a:p>
      </xdr:txBody>
    </xdr:sp>
    <xdr:clientData/>
  </xdr:twoCellAnchor>
  <xdr:twoCellAnchor>
    <xdr:from>
      <xdr:col>26</xdr:col>
      <xdr:colOff>806824</xdr:colOff>
      <xdr:row>40</xdr:row>
      <xdr:rowOff>56029</xdr:rowOff>
    </xdr:from>
    <xdr:to>
      <xdr:col>27</xdr:col>
      <xdr:colOff>986117</xdr:colOff>
      <xdr:row>40</xdr:row>
      <xdr:rowOff>313764</xdr:rowOff>
    </xdr:to>
    <xdr:sp macro="" textlink="">
      <xdr:nvSpPr>
        <xdr:cNvPr id="58" name="四角形: 角を丸くする 57">
          <a:extLst>
            <a:ext uri="{FF2B5EF4-FFF2-40B4-BE49-F238E27FC236}">
              <a16:creationId xmlns:a16="http://schemas.microsoft.com/office/drawing/2014/main" id="{00000000-0008-0000-0200-00003A000000}"/>
            </a:ext>
          </a:extLst>
        </xdr:cNvPr>
        <xdr:cNvSpPr/>
      </xdr:nvSpPr>
      <xdr:spPr>
        <a:xfrm>
          <a:off x="11350999" y="12362329"/>
          <a:ext cx="1169893"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67235</xdr:colOff>
      <xdr:row>40</xdr:row>
      <xdr:rowOff>56029</xdr:rowOff>
    </xdr:from>
    <xdr:to>
      <xdr:col>30</xdr:col>
      <xdr:colOff>336175</xdr:colOff>
      <xdr:row>40</xdr:row>
      <xdr:rowOff>302558</xdr:rowOff>
    </xdr:to>
    <xdr:sp macro="" textlink="">
      <xdr:nvSpPr>
        <xdr:cNvPr id="59" name="四角形: 角を丸くする 58">
          <a:extLst>
            <a:ext uri="{FF2B5EF4-FFF2-40B4-BE49-F238E27FC236}">
              <a16:creationId xmlns:a16="http://schemas.microsoft.com/office/drawing/2014/main" id="{00000000-0008-0000-0200-00003B000000}"/>
            </a:ext>
          </a:extLst>
        </xdr:cNvPr>
        <xdr:cNvSpPr/>
      </xdr:nvSpPr>
      <xdr:spPr>
        <a:xfrm>
          <a:off x="14507135" y="12362329"/>
          <a:ext cx="2021540"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97726</xdr:colOff>
      <xdr:row>3</xdr:row>
      <xdr:rowOff>12741</xdr:rowOff>
    </xdr:from>
    <xdr:to>
      <xdr:col>37</xdr:col>
      <xdr:colOff>566025</xdr:colOff>
      <xdr:row>41</xdr:row>
      <xdr:rowOff>1482545</xdr:rowOff>
    </xdr:to>
    <xdr:sp macro="" textlink="">
      <xdr:nvSpPr>
        <xdr:cNvPr id="61" name="正方形/長方形 3">
          <a:extLst>
            <a:ext uri="{FF2B5EF4-FFF2-40B4-BE49-F238E27FC236}">
              <a16:creationId xmlns:a16="http://schemas.microsoft.com/office/drawing/2014/main" id="{00000000-0008-0000-0200-00003D000000}"/>
            </a:ext>
          </a:extLst>
        </xdr:cNvPr>
        <xdr:cNvSpPr>
          <a:spLocks noChangeArrowheads="1"/>
        </xdr:cNvSpPr>
      </xdr:nvSpPr>
      <xdr:spPr bwMode="auto">
        <a:xfrm>
          <a:off x="10588833" y="625062"/>
          <a:ext cx="10877763" cy="13879519"/>
        </a:xfrm>
        <a:prstGeom prst="rect">
          <a:avLst/>
        </a:prstGeom>
        <a:gradFill rotWithShape="1">
          <a:gsLst>
            <a:gs pos="0">
              <a:srgbClr val="FFBE86"/>
            </a:gs>
            <a:gs pos="35001">
              <a:srgbClr val="FFD0AA"/>
            </a:gs>
            <a:gs pos="100000">
              <a:srgbClr val="FFEBDB"/>
            </a:gs>
          </a:gsLst>
          <a:lin ang="16200000" scaled="1"/>
        </a:gradFill>
        <a:ln w="9525" algn="ctr">
          <a:solidFill>
            <a:srgbClr val="F69240"/>
          </a:solidFill>
          <a:miter lim="800000"/>
          <a:headEnd/>
          <a:tailEnd/>
        </a:ln>
        <a:effectLst>
          <a:outerShdw dist="20000" dir="5400000" rotWithShape="0">
            <a:srgbClr val="000000">
              <a:alpha val="37999"/>
            </a:srgbClr>
          </a:outerShdw>
        </a:effectLst>
      </xdr:spPr>
      <xdr:txBody>
        <a:bodyPr vertOverflow="clip" wrap="square" lIns="36576" tIns="18288" rIns="0" bIns="18288" anchor="t" upright="1"/>
        <a:lstStyle/>
        <a:p>
          <a:pPr algn="l" rtl="0">
            <a:defRPr sz="1000"/>
          </a:pPr>
          <a:r>
            <a:rPr lang="en-US" altLang="ja-JP" sz="1400" b="1" i="0" u="none" strike="noStrike" baseline="0">
              <a:solidFill>
                <a:srgbClr val="FF0000"/>
              </a:solidFill>
              <a:latin typeface="Meiryo UI" panose="020B0604030504040204" pitchFamily="50" charset="-128"/>
              <a:ea typeface="Meiryo UI" panose="020B0604030504040204" pitchFamily="50" charset="-128"/>
            </a:rPr>
            <a:t>【</a:t>
          </a:r>
          <a:r>
            <a:rPr lang="ja-JP" altLang="en-US" sz="1400" b="1" i="0" u="none" strike="noStrike" baseline="0">
              <a:solidFill>
                <a:srgbClr val="FF0000"/>
              </a:solidFill>
              <a:latin typeface="Meiryo UI" panose="020B0604030504040204" pitchFamily="50" charset="-128"/>
              <a:ea typeface="Meiryo UI" panose="020B0604030504040204" pitchFamily="50" charset="-128"/>
            </a:rPr>
            <a:t>注意点／</a:t>
          </a:r>
          <a:r>
            <a:rPr lang="en-US" altLang="ja-JP" sz="1400" b="1" i="0" u="none" strike="noStrike" baseline="0">
              <a:solidFill>
                <a:srgbClr val="FF0000"/>
              </a:solidFill>
              <a:latin typeface="Meiryo UI" panose="020B0604030504040204" pitchFamily="50" charset="-128"/>
              <a:ea typeface="Meiryo UI" panose="020B0604030504040204" pitchFamily="50" charset="-128"/>
            </a:rPr>
            <a:t>Notes】</a:t>
          </a:r>
          <a:r>
            <a:rPr lang="ja-JP" altLang="en-US" sz="1400" b="1" i="0" u="none" strike="noStrike" baseline="0">
              <a:solidFill>
                <a:srgbClr val="FF0000"/>
              </a:solidFill>
              <a:latin typeface="Meiryo UI" panose="020B0604030504040204" pitchFamily="50" charset="-128"/>
              <a:ea typeface="Meiryo UI" panose="020B0604030504040204" pitchFamily="50" charset="-128"/>
            </a:rPr>
            <a:t>　</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①</a:t>
          </a:r>
          <a:r>
            <a:rPr lang="ja-JP" altLang="en-US" sz="1400" b="1" i="0" u="none" strike="noStrike" baseline="0">
              <a:solidFill>
                <a:srgbClr val="003366"/>
              </a:solidFill>
              <a:latin typeface="Meiryo UI" panose="020B0604030504040204" pitchFamily="50" charset="-128"/>
              <a:ea typeface="Meiryo UI" panose="020B0604030504040204" pitchFamily="50" charset="-128"/>
            </a:rPr>
            <a:t>　外国人の方、または口座名義がローマ字の方は通帳の見開きページのコピーも添えてご提出ください。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Non-Japanese or your account name is in Roman characters,</a:t>
          </a: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should attach a copy of their bankbook page(s) showing their account information.</a:t>
          </a:r>
          <a:endParaRPr lang="ja-JP" altLang="en-US"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②　給与口座振込依頼書を人事課へ提出されている場合は別途本依頼書をご提出いただく必要はありません。（</a:t>
          </a:r>
          <a:r>
            <a:rPr lang="en-US" altLang="ja-JP" sz="1400" b="1" i="0" u="none" strike="noStrike" baseline="0">
              <a:solidFill>
                <a:srgbClr val="003366"/>
              </a:solidFill>
              <a:latin typeface="Meiryo UI" panose="020B0604030504040204" pitchFamily="50" charset="-128"/>
              <a:ea typeface="Meiryo UI" panose="020B0604030504040204" pitchFamily="50" charset="-128"/>
            </a:rPr>
            <a:t>TA</a:t>
          </a:r>
          <a:r>
            <a:rPr lang="ja-JP" altLang="en-US" sz="1400" b="1" i="0" u="none" strike="noStrike" baseline="0">
              <a:solidFill>
                <a:srgbClr val="003366"/>
              </a:solidFill>
              <a:latin typeface="Meiryo UI" panose="020B0604030504040204" pitchFamily="50" charset="-128"/>
              <a:ea typeface="Meiryo UI" panose="020B0604030504040204" pitchFamily="50" charset="-128"/>
            </a:rPr>
            <a:t>・</a:t>
          </a:r>
          <a:r>
            <a:rPr lang="en-US" altLang="ja-JP" sz="1400" b="1" i="0" u="none" strike="noStrike" baseline="0">
              <a:solidFill>
                <a:srgbClr val="003366"/>
              </a:solidFill>
              <a:latin typeface="Meiryo UI" panose="020B0604030504040204" pitchFamily="50" charset="-128"/>
              <a:ea typeface="Meiryo UI" panose="020B0604030504040204" pitchFamily="50" charset="-128"/>
            </a:rPr>
            <a:t>RA</a:t>
          </a:r>
          <a:r>
            <a:rPr lang="ja-JP" altLang="en-US" sz="1400" b="1" i="0" u="none" strike="noStrike" baseline="0">
              <a:solidFill>
                <a:srgbClr val="003366"/>
              </a:solidFill>
              <a:latin typeface="Meiryo UI" panose="020B0604030504040204" pitchFamily="50" charset="-128"/>
              <a:ea typeface="Meiryo UI" panose="020B0604030504040204" pitchFamily="50" charset="-128"/>
            </a:rPr>
            <a:t>、非常勤講師を除く。）</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This form is not necessary if you have submitted the Direct Deposit Request Form for Payroll to the Personnel Affairs Division. </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(This does not include those who work as TAs, RAs, and Part-Time Lecturers.)</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③　日本に入国後６か月未満の方が口座を開設する場合は、原則非居住者用預金となり、給与振込ができません。ただし入国後６か月未満であっても、銀行に対し、本学に勤務する（している）旨を届け出ることで、給与振込可能の口座を作ることができる場合があります。（届出方法は各銀行にお問い合わせください。）</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 open a bank account before six months has passed after entering Japan, it will automatically be a non-resident deposit account, which cannot be used to receive payment for salaries.</a:t>
          </a: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As such, you must mention your title and employment at Tokyo Tech to the bank, and you may be able to open an account in which payment can be deposited. Please contact your bank for details.</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④　ゆうちょ銀行の場合は最寄りの窓口で通帳に</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店名・預金種別・口座番号</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の記載を済ませ、記載部分の写しを添えてご提出ください。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registering a Japan Post Bank account, the aforementioned copy of your bankbook page(s) must include the branch name, type of account, and account number (which is different from the principle account number). </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口座名義、支店名、預金種別、支店コード、口座番号は通帳の赤丸の箇所の内容を記載してください。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Please enter the information in the Account Name, Branch Name, Type of Account,</a:t>
          </a: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 Branch Code, and Account Number fields, circled in blue on the bankbook.</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⑤　職員番号、学籍番号が変更になった場合は再度「銀行口座等振込依頼書」をご提出ください。</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your ID number changes, please re-submit this form.</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003366"/>
              </a:solidFill>
              <a:latin typeface="Meiryo UI" panose="020B0604030504040204" pitchFamily="50" charset="-128"/>
              <a:ea typeface="Meiryo UI" panose="020B0604030504040204" pitchFamily="50" charset="-128"/>
            </a:rPr>
            <a:t>⑥　旧姓使用の場合は、氏名欄に、旧姓の後にカッコ書きで新姓を記載してください。　</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例</a:t>
          </a:r>
          <a:r>
            <a:rPr lang="en-US" altLang="ja-JP" sz="1400" b="1" i="0" u="none" strike="noStrike" baseline="0">
              <a:solidFill>
                <a:srgbClr val="003366"/>
              </a:solidFill>
              <a:latin typeface="Meiryo UI" panose="020B0604030504040204" pitchFamily="50" charset="-128"/>
              <a:ea typeface="Meiryo UI" panose="020B0604030504040204" pitchFamily="50" charset="-128"/>
            </a:rPr>
            <a:t>】</a:t>
          </a:r>
          <a:r>
            <a:rPr lang="ja-JP" altLang="en-US" sz="1400" b="1" i="0" u="none" strike="noStrike" baseline="0">
              <a:solidFill>
                <a:srgbClr val="003366"/>
              </a:solidFill>
              <a:latin typeface="Meiryo UI" panose="020B0604030504040204" pitchFamily="50" charset="-128"/>
              <a:ea typeface="Meiryo UI" panose="020B0604030504040204" pitchFamily="50" charset="-128"/>
            </a:rPr>
            <a:t>　旧姓（新姓）　花子</a:t>
          </a: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003366"/>
              </a:solidFill>
              <a:latin typeface="Meiryo UI" panose="020B0604030504040204" pitchFamily="50" charset="-128"/>
              <a:ea typeface="Meiryo UI" panose="020B0604030504040204" pitchFamily="50" charset="-128"/>
            </a:rPr>
            <a:t>If you are using your maiden name, please write your new name in brackets after your maiden name in the name field.</a:t>
          </a:r>
          <a:r>
            <a:rPr lang="ja-JP" altLang="en-US" sz="1400" b="1" i="0" u="none" strike="noStrike" baseline="0">
              <a:solidFill>
                <a:srgbClr val="003366"/>
              </a:solidFill>
              <a:latin typeface="Meiryo UI" panose="020B0604030504040204" pitchFamily="50" charset="-128"/>
              <a:ea typeface="Meiryo UI" panose="020B0604030504040204" pitchFamily="50" charset="-128"/>
            </a:rPr>
            <a:t>　　</a:t>
          </a:r>
          <a:r>
            <a:rPr lang="en-US" altLang="ja-JP" sz="1400" b="1" i="0" u="none" strike="noStrike" baseline="0">
              <a:solidFill>
                <a:srgbClr val="003366"/>
              </a:solidFill>
              <a:latin typeface="Meiryo UI" panose="020B0604030504040204" pitchFamily="50" charset="-128"/>
              <a:ea typeface="Meiryo UI" panose="020B0604030504040204" pitchFamily="50" charset="-128"/>
            </a:rPr>
            <a:t>e.g.) Maiden name (New name) Hanako</a:t>
          </a:r>
        </a:p>
        <a:p>
          <a:pPr algn="l" rtl="0">
            <a:defRPr sz="1000"/>
          </a:pPr>
          <a:endParaRPr lang="en-US" altLang="ja-JP" sz="1400" b="1" i="0" u="none" strike="noStrike" baseline="0">
            <a:solidFill>
              <a:srgbClr val="003366"/>
            </a:solidFill>
            <a:latin typeface="Meiryo UI" panose="020B0604030504040204" pitchFamily="50" charset="-128"/>
            <a:ea typeface="Meiryo UI" panose="020B0604030504040204" pitchFamily="50" charset="-128"/>
          </a:endParaRPr>
        </a:p>
        <a:p>
          <a:pPr algn="l" rtl="0">
            <a:defRPr sz="1000"/>
          </a:pPr>
          <a:r>
            <a:rPr lang="en-US" altLang="ja-JP" sz="1400" b="1" i="0" u="none" strike="noStrike" baseline="0">
              <a:solidFill>
                <a:srgbClr val="7C3B06"/>
              </a:solidFill>
              <a:latin typeface="Meiryo UI" panose="020B0604030504040204" pitchFamily="50" charset="-128"/>
              <a:ea typeface="Meiryo UI" panose="020B0604030504040204" pitchFamily="50" charset="-128"/>
            </a:rPr>
            <a:t>【</a:t>
          </a:r>
          <a:r>
            <a:rPr lang="ja-JP" altLang="en-US" sz="1400" b="1" i="0" u="none" strike="noStrike" baseline="0">
              <a:solidFill>
                <a:srgbClr val="7C3B06"/>
              </a:solidFill>
              <a:latin typeface="Meiryo UI" panose="020B0604030504040204" pitchFamily="50" charset="-128"/>
              <a:ea typeface="Meiryo UI" panose="020B0604030504040204" pitchFamily="50" charset="-128"/>
            </a:rPr>
            <a:t>提出先／</a:t>
          </a:r>
          <a:r>
            <a:rPr lang="en-US" altLang="ja-JP" sz="1400" b="1" i="0" u="none" strike="noStrike" baseline="0">
              <a:solidFill>
                <a:srgbClr val="7C3B06"/>
              </a:solidFill>
              <a:latin typeface="Meiryo UI" panose="020B0604030504040204" pitchFamily="50" charset="-128"/>
              <a:ea typeface="Meiryo UI" panose="020B0604030504040204" pitchFamily="50" charset="-128"/>
            </a:rPr>
            <a:t>Submission Form】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0" i="0" u="none" strike="noStrike" kern="0" cap="none" spc="0" normalizeH="0" baseline="0" noProof="0">
              <a:ln>
                <a:noFill/>
              </a:ln>
              <a:solidFill>
                <a:srgbClr val="7C3B06"/>
              </a:solidFill>
              <a:effectLst/>
              <a:uLnTx/>
              <a:uFillTx/>
              <a:latin typeface="Meiryo UI" panose="020B0604030504040204" pitchFamily="50" charset="-128"/>
              <a:ea typeface="Meiryo UI" panose="020B0604030504040204" pitchFamily="50" charset="-128"/>
              <a:cs typeface="+mn-cs"/>
            </a:rPr>
            <a:t>https://tokyotech.app.box.com/f/c518bcec45ff45c3aeafc27995240629</a:t>
          </a:r>
          <a:endParaRPr lang="en-US" altLang="ja-JP" sz="1400" b="1" i="0" u="none" strike="noStrike" baseline="0">
            <a:solidFill>
              <a:srgbClr val="7C3B06"/>
            </a:solidFill>
            <a:latin typeface="Meiryo UI" panose="020B0604030504040204" pitchFamily="50" charset="-128"/>
            <a:ea typeface="Meiryo UI" panose="020B0604030504040204" pitchFamily="50" charset="-128"/>
          </a:endParaRPr>
        </a:p>
        <a:p>
          <a:pPr algn="l" rtl="0">
            <a:defRPr sz="1000"/>
          </a:pPr>
          <a:r>
            <a:rPr lang="ja-JP" altLang="en-US" sz="1400" b="1" i="0" u="none" strike="noStrike" baseline="0">
              <a:solidFill>
                <a:srgbClr val="7C3B06"/>
              </a:solidFill>
              <a:latin typeface="Meiryo UI" panose="020B0604030504040204" pitchFamily="50" charset="-128"/>
              <a:ea typeface="Meiryo UI" panose="020B0604030504040204" pitchFamily="50" charset="-128"/>
            </a:rPr>
            <a:t>財務課 総務・監査第</a:t>
          </a:r>
          <a:r>
            <a:rPr lang="en-US" altLang="ja-JP" sz="1400" b="1" i="0" u="none" strike="noStrike" baseline="0">
              <a:solidFill>
                <a:srgbClr val="7C3B06"/>
              </a:solidFill>
              <a:latin typeface="Meiryo UI" panose="020B0604030504040204" pitchFamily="50" charset="-128"/>
              <a:ea typeface="Meiryo UI" panose="020B0604030504040204" pitchFamily="50" charset="-128"/>
            </a:rPr>
            <a:t>1</a:t>
          </a:r>
          <a:r>
            <a:rPr lang="ja-JP" altLang="en-US" sz="1400" b="1" i="0" u="none" strike="noStrike" baseline="0">
              <a:solidFill>
                <a:srgbClr val="7C3B06"/>
              </a:solidFill>
              <a:latin typeface="Meiryo UI" panose="020B0604030504040204" pitchFamily="50" charset="-128"/>
              <a:ea typeface="Meiryo UI" panose="020B0604030504040204" pitchFamily="50" charset="-128"/>
            </a:rPr>
            <a:t>グループ／</a:t>
          </a:r>
          <a:r>
            <a:rPr lang="en-US" altLang="ja-JP" sz="1400" b="1" i="0" u="none" strike="noStrike" baseline="0">
              <a:solidFill>
                <a:srgbClr val="7C3B06"/>
              </a:solidFill>
              <a:latin typeface="Meiryo UI" panose="020B0604030504040204" pitchFamily="50" charset="-128"/>
              <a:ea typeface="Meiryo UI" panose="020B0604030504040204" pitchFamily="50" charset="-128"/>
            </a:rPr>
            <a:t>General Affairs and Audit Group 1 , Finance Division</a:t>
          </a:r>
          <a:r>
            <a:rPr lang="ja-JP" altLang="en-US" sz="1400" b="1" i="0" u="none" strike="noStrike" baseline="0">
              <a:solidFill>
                <a:srgbClr val="7C3B06"/>
              </a:solidFill>
              <a:latin typeface="Meiryo UI" panose="020B0604030504040204" pitchFamily="50" charset="-128"/>
              <a:ea typeface="Meiryo UI" panose="020B0604030504040204" pitchFamily="50" charset="-128"/>
            </a:rPr>
            <a:t>　　内線</a:t>
          </a:r>
          <a:r>
            <a:rPr lang="en-US" altLang="ja-JP" sz="1400" b="1" i="0" u="none" strike="noStrike" baseline="0">
              <a:solidFill>
                <a:srgbClr val="7C3B06"/>
              </a:solidFill>
              <a:latin typeface="Meiryo UI" panose="020B0604030504040204" pitchFamily="50" charset="-128"/>
              <a:ea typeface="Meiryo UI" panose="020B0604030504040204" pitchFamily="50" charset="-128"/>
            </a:rPr>
            <a:t>7612</a:t>
          </a:r>
        </a:p>
      </xdr:txBody>
    </xdr:sp>
    <xdr:clientData/>
  </xdr:twoCellAnchor>
  <xdr:twoCellAnchor>
    <xdr:from>
      <xdr:col>0</xdr:col>
      <xdr:colOff>173182</xdr:colOff>
      <xdr:row>0</xdr:row>
      <xdr:rowOff>138546</xdr:rowOff>
    </xdr:from>
    <xdr:to>
      <xdr:col>1</xdr:col>
      <xdr:colOff>627326</xdr:colOff>
      <xdr:row>7</xdr:row>
      <xdr:rowOff>44315</xdr:rowOff>
    </xdr:to>
    <xdr:sp macro="" textlink="">
      <xdr:nvSpPr>
        <xdr:cNvPr id="62" name="円/楕円 1">
          <a:extLst>
            <a:ext uri="{FF2B5EF4-FFF2-40B4-BE49-F238E27FC236}">
              <a16:creationId xmlns:a16="http://schemas.microsoft.com/office/drawing/2014/main" id="{00000000-0008-0000-0200-00003E000000}"/>
            </a:ext>
          </a:extLst>
        </xdr:cNvPr>
        <xdr:cNvSpPr/>
      </xdr:nvSpPr>
      <xdr:spPr>
        <a:xfrm>
          <a:off x="173182" y="138546"/>
          <a:ext cx="1892419" cy="1020194"/>
        </a:xfrm>
        <a:prstGeom prst="ellipse">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en-US" sz="1600" b="1">
              <a:solidFill>
                <a:srgbClr val="FF0000"/>
              </a:solidFill>
            </a:rPr>
            <a:t>見本</a:t>
          </a:r>
          <a:r>
            <a:rPr kumimoji="1" lang="en-US" altLang="ja-JP" sz="1600" b="1">
              <a:solidFill>
                <a:srgbClr val="FF0000"/>
              </a:solidFill>
            </a:rPr>
            <a:t>Example</a:t>
          </a:r>
          <a:endParaRPr kumimoji="1" lang="ja-JP" altLang="en-US" sz="1200" b="1">
            <a:solidFill>
              <a:srgbClr val="FF0000"/>
            </a:solidFill>
          </a:endParaRPr>
        </a:p>
      </xdr:txBody>
    </xdr:sp>
    <xdr:clientData/>
  </xdr:twoCellAnchor>
  <xdr:twoCellAnchor>
    <xdr:from>
      <xdr:col>16</xdr:col>
      <xdr:colOff>299356</xdr:colOff>
      <xdr:row>2</xdr:row>
      <xdr:rowOff>176892</xdr:rowOff>
    </xdr:from>
    <xdr:to>
      <xdr:col>21</xdr:col>
      <xdr:colOff>199705</xdr:colOff>
      <xdr:row>4</xdr:row>
      <xdr:rowOff>175772</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7497535" y="585106"/>
          <a:ext cx="1601241" cy="271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t>Date (YYYY/MM/DD)</a:t>
          </a:r>
          <a:endParaRPr kumimoji="1" lang="ja-JP" altLang="en-US" sz="1000"/>
        </a:p>
      </xdr:txBody>
    </xdr:sp>
    <xdr:clientData/>
  </xdr:twoCellAnchor>
  <xdr:twoCellAnchor>
    <xdr:from>
      <xdr:col>23</xdr:col>
      <xdr:colOff>176892</xdr:colOff>
      <xdr:row>30</xdr:row>
      <xdr:rowOff>148812</xdr:rowOff>
    </xdr:from>
    <xdr:to>
      <xdr:col>29</xdr:col>
      <xdr:colOff>587583</xdr:colOff>
      <xdr:row>36</xdr:row>
      <xdr:rowOff>4276</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9756321" y="8040955"/>
          <a:ext cx="5214012" cy="2331964"/>
          <a:chOff x="9767453" y="8440890"/>
          <a:chExt cx="5214012" cy="2331964"/>
        </a:xfrm>
      </xdr:grpSpPr>
      <xdr:pic>
        <xdr:nvPicPr>
          <xdr:cNvPr id="65" name="図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
          <a:stretch>
            <a:fillRect/>
          </a:stretch>
        </xdr:blipFill>
        <xdr:spPr>
          <a:xfrm>
            <a:off x="11131443" y="8440890"/>
            <a:ext cx="3850022" cy="2331964"/>
          </a:xfrm>
          <a:prstGeom prst="rect">
            <a:avLst/>
          </a:prstGeom>
        </xdr:spPr>
      </xdr:pic>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H="1" flipV="1">
            <a:off x="9794668" y="9122114"/>
            <a:ext cx="2181620" cy="1069636"/>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7" name="直線矢印コネクタ 66">
            <a:extLst>
              <a:ext uri="{FF2B5EF4-FFF2-40B4-BE49-F238E27FC236}">
                <a16:creationId xmlns:a16="http://schemas.microsoft.com/office/drawing/2014/main" id="{00000000-0008-0000-0200-000043000000}"/>
              </a:ext>
            </a:extLst>
          </xdr:cNvPr>
          <xdr:cNvCxnSpPr>
            <a:stCxn id="69" idx="0"/>
          </xdr:cNvCxnSpPr>
        </xdr:nvCxnSpPr>
        <xdr:spPr>
          <a:xfrm flipH="1" flipV="1">
            <a:off x="9767453" y="9625578"/>
            <a:ext cx="4179469" cy="540559"/>
          </a:xfrm>
          <a:prstGeom prst="straightConnector1">
            <a:avLst/>
          </a:prstGeom>
          <a:ln w="28575">
            <a:solidFill>
              <a:srgbClr val="0070C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68" name="四角形: 角を丸くする 67">
            <a:extLst>
              <a:ext uri="{FF2B5EF4-FFF2-40B4-BE49-F238E27FC236}">
                <a16:creationId xmlns:a16="http://schemas.microsoft.com/office/drawing/2014/main" id="{00000000-0008-0000-0200-000044000000}"/>
              </a:ext>
            </a:extLst>
          </xdr:cNvPr>
          <xdr:cNvSpPr/>
        </xdr:nvSpPr>
        <xdr:spPr>
          <a:xfrm>
            <a:off x="11434002" y="10164536"/>
            <a:ext cx="744391" cy="24492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四角形: 角を丸くする 68">
            <a:extLst>
              <a:ext uri="{FF2B5EF4-FFF2-40B4-BE49-F238E27FC236}">
                <a16:creationId xmlns:a16="http://schemas.microsoft.com/office/drawing/2014/main" id="{00000000-0008-0000-0200-000045000000}"/>
              </a:ext>
            </a:extLst>
          </xdr:cNvPr>
          <xdr:cNvSpPr/>
        </xdr:nvSpPr>
        <xdr:spPr>
          <a:xfrm>
            <a:off x="13252557" y="10166137"/>
            <a:ext cx="1388730" cy="256934"/>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546687</xdr:colOff>
      <xdr:row>22</xdr:row>
      <xdr:rowOff>502662</xdr:rowOff>
    </xdr:from>
    <xdr:to>
      <xdr:col>21</xdr:col>
      <xdr:colOff>174572</xdr:colOff>
      <xdr:row>49</xdr:row>
      <xdr:rowOff>88045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7842616" y="6557841"/>
          <a:ext cx="7139027" cy="7450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メモ</a:t>
          </a:r>
          <a:r>
            <a:rPr kumimoji="1" lang="en-US" altLang="ja-JP" sz="1100"/>
            <a:t>】</a:t>
          </a:r>
        </a:p>
        <a:p>
          <a:r>
            <a:rPr kumimoji="1" lang="ja-JP" altLang="en-US" sz="1100"/>
            <a:t>・入力制限は基本的に以下の優先順位で設定する。（上流を優先）</a:t>
          </a:r>
          <a:endParaRPr kumimoji="1" lang="en-US" altLang="ja-JP" sz="1100"/>
        </a:p>
        <a:p>
          <a:r>
            <a:rPr kumimoji="1" lang="ja-JP" altLang="en-US" sz="1100"/>
            <a:t>登録用紙→貼り付け用シート（修正前）→貼り付け用シート（総務・監査Ｇ修正）</a:t>
          </a:r>
          <a:endParaRPr kumimoji="1" lang="en-US" altLang="ja-JP" sz="1100"/>
        </a:p>
        <a:p>
          <a:r>
            <a:rPr kumimoji="1" lang="ja-JP" altLang="en-US" sz="1100" baseline="0"/>
            <a:t>　　</a:t>
          </a:r>
          <a:r>
            <a:rPr kumimoji="1" lang="en-US" altLang="ja-JP" sz="1100"/>
            <a:t>- </a:t>
          </a:r>
          <a:r>
            <a:rPr kumimoji="1" lang="ja-JP" altLang="en-US" sz="1100"/>
            <a:t>氏名や口座名義等、登録用紙で文字数等を制限すると不都合ありそうな場合は、貼り付け用シートで制限している。</a:t>
          </a:r>
          <a:endParaRPr kumimoji="1" lang="en-US" altLang="ja-JP" sz="1100"/>
        </a:p>
        <a:p>
          <a:r>
            <a:rPr kumimoji="1" lang="ja-JP" altLang="en-US" sz="1100"/>
            <a:t>・</a:t>
          </a:r>
          <a:r>
            <a:rPr kumimoji="1" lang="en-US" altLang="ja-JP" sz="1100"/>
            <a:t>Excel</a:t>
          </a:r>
          <a:r>
            <a:rPr kumimoji="1" lang="ja-JP" altLang="en-US" sz="1100"/>
            <a:t>方眼紙は廃止</a:t>
          </a:r>
          <a:endParaRPr kumimoji="1" lang="en-US" altLang="ja-JP" sz="1100"/>
        </a:p>
        <a:p>
          <a:endParaRPr kumimoji="1" lang="en-US" altLang="ja-JP" sz="1100"/>
        </a:p>
        <a:p>
          <a:r>
            <a:rPr kumimoji="1" lang="en-US" altLang="ja-JP" sz="1100"/>
            <a:t>- </a:t>
          </a:r>
          <a:r>
            <a:rPr kumimoji="1" lang="ja-JP" altLang="en-US" sz="1100"/>
            <a:t>余分な口座情報は削除（口座情報</a:t>
          </a:r>
          <a:r>
            <a:rPr kumimoji="1" lang="en-US" altLang="ja-JP" sz="1100"/>
            <a:t>3</a:t>
          </a:r>
          <a:r>
            <a:rPr kumimoji="1" lang="ja-JP" altLang="en-US" sz="1100"/>
            <a:t>以降）</a:t>
          </a:r>
          <a:endParaRPr kumimoji="1" lang="en-US" altLang="ja-JP" sz="1100"/>
        </a:p>
        <a:p>
          <a:endParaRPr kumimoji="1" lang="en-US" altLang="ja-JP" sz="1100"/>
        </a:p>
        <a:p>
          <a:r>
            <a:rPr kumimoji="1" lang="en-US" altLang="ja-JP" sz="1100"/>
            <a:t>- </a:t>
          </a:r>
          <a:r>
            <a:rPr kumimoji="1" lang="ja-JP" altLang="en-US" sz="1100"/>
            <a:t>住所は外国人の入力等想定し半角入力を許容、貼り付け用シート側で全角に変換</a:t>
          </a:r>
          <a:endParaRPr kumimoji="1" lang="en-US" altLang="ja-JP" sz="1100"/>
        </a:p>
        <a:p>
          <a:endParaRPr kumimoji="1" lang="en-US" altLang="ja-JP" sz="1100"/>
        </a:p>
        <a:p>
          <a:r>
            <a:rPr kumimoji="1" lang="en-US" altLang="ja-JP" sz="1100"/>
            <a:t>- </a:t>
          </a:r>
          <a:r>
            <a:rPr kumimoji="1" lang="ja-JP" altLang="en-US" sz="1100"/>
            <a:t>受領代理の場合の制御は、貼り付け用シート内の式で行う。</a:t>
          </a:r>
          <a:endParaRPr kumimoji="1" lang="en-US" altLang="ja-JP" sz="1100"/>
        </a:p>
        <a:p>
          <a:endParaRPr kumimoji="1" lang="en-US" altLang="ja-JP" sz="1100"/>
        </a:p>
        <a:p>
          <a:r>
            <a:rPr kumimoji="1" lang="en-US" altLang="ja-JP" sz="1100"/>
            <a:t>-</a:t>
          </a:r>
          <a:r>
            <a:rPr kumimoji="1" lang="ja-JP" altLang="en-US" sz="1100"/>
            <a:t>「登録用紙」シートで未入力の箇所にハイライトする条件付き書式について、プルダウンの箇所が上手く動作しない。（結合したセルの左側のみ動作→もう一度プルダウンで選択するとすべてのセルで動作）</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74.8\&#20027;&#35336;&#35506;\Users\HAN~1.YUJ\Desktop\PU20-0~1\IP10&#36939;~1\&#30456;&#25163;&#26041;&#19968;&#25324;&#30331;&#37682;&#12471;&#12540;&#12488;&#12304;IP104610&#12305;&#20316;&#25104;&#36884;&#20013;(&#21442;&#29031;)_201410091628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L21-031Au/Desktop/&#26908;&#35388;/&#35430;&#34892;_20230907/&#12304;&#27096;&#24335;_&#26368;&#26032;&#12305;CSV&#12471;&#12540;&#12488;(IP10461%20&#30456;&#25163;&#26041;&#19968;&#25324;&#30331;&#37682;)20200519_20230608C&#21015;&#25991;&#23383;&#21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相手方一括登録用シート"/>
      <sheetName val="リスト"/>
    </sheetNames>
    <sheetDataSet>
      <sheetData sheetId="0" refreshError="1"/>
      <sheetData sheetId="1">
        <row r="3">
          <cell r="F3" t="str">
            <v>1：市内</v>
          </cell>
        </row>
        <row r="4">
          <cell r="F4" t="str">
            <v>2：市外</v>
          </cell>
        </row>
        <row r="5">
          <cell r="F5" t="str">
            <v>3：県外</v>
          </cell>
        </row>
        <row r="6">
          <cell r="F6" t="str">
            <v>4：不要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11.xml"/><Relationship Id="rId1" Type="http://schemas.openxmlformats.org/officeDocument/2006/relationships/hyperlink" Target="https://zengin.ajtw.net/"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printerSettings" Target="../printerSettings/printerSettings2.bin"/><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25.xml"/><Relationship Id="rId1" Type="http://schemas.openxmlformats.org/officeDocument/2006/relationships/hyperlink" Target="https://zengin.ajtw.net/"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vmlDrawing" Target="../drawings/vmlDrawing2.v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drawing" Target="../drawings/drawing2.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3.bin"/><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39.xml"/><Relationship Id="rId1" Type="http://schemas.openxmlformats.org/officeDocument/2006/relationships/hyperlink" Target="https://zengin.ajtw.net/" TargetMode="Externa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vmlDrawing" Target="../drawings/vmlDrawing3.v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3.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xcelkamiwaza.com/substitut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6941-D84D-4146-88E2-242C5B943097}">
  <sheetPr codeName="Sheet3">
    <tabColor theme="6" tint="0.39997558519241921"/>
    <pageSetUpPr fitToPage="1"/>
  </sheetPr>
  <dimension ref="A1:AK55"/>
  <sheetViews>
    <sheetView tabSelected="1" view="pageBreakPreview" topLeftCell="A4" zoomScale="85" zoomScaleNormal="85" zoomScaleSheetLayoutView="85" workbookViewId="0">
      <selection activeCell="AA17" sqref="AA17"/>
    </sheetView>
  </sheetViews>
  <sheetFormatPr defaultColWidth="9" defaultRowHeight="15.75"/>
  <cols>
    <col min="1" max="1" width="18.875" style="6" customWidth="1"/>
    <col min="2" max="2" width="13" style="6" customWidth="1"/>
    <col min="3" max="25" width="4.5" style="6" customWidth="1"/>
    <col min="26" max="26" width="3" style="6" customWidth="1"/>
    <col min="27" max="27" width="13" style="6" customWidth="1"/>
    <col min="28" max="28" width="15.25" style="6" customWidth="1"/>
    <col min="29" max="29" width="22.875" style="6" customWidth="1"/>
    <col min="30" max="30" width="23" style="6" customWidth="1"/>
    <col min="31" max="16384" width="9" style="6"/>
  </cols>
  <sheetData>
    <row r="1" spans="1:32" ht="24.75" customHeight="1">
      <c r="A1" s="360" t="s">
        <v>0</v>
      </c>
      <c r="B1" s="360"/>
      <c r="C1" s="360"/>
      <c r="D1" s="360"/>
      <c r="E1" s="360"/>
      <c r="F1" s="360"/>
      <c r="G1" s="360"/>
      <c r="H1" s="360"/>
      <c r="I1" s="360"/>
      <c r="J1" s="360"/>
      <c r="K1" s="360"/>
      <c r="L1" s="360"/>
      <c r="M1" s="360"/>
      <c r="N1" s="360"/>
      <c r="O1" s="360"/>
      <c r="P1" s="360"/>
      <c r="Q1" s="360"/>
      <c r="R1" s="360"/>
      <c r="S1" s="360"/>
      <c r="T1" s="360"/>
      <c r="U1" s="360"/>
      <c r="V1" s="360"/>
      <c r="W1" s="360"/>
      <c r="X1" s="360"/>
      <c r="Y1" s="360"/>
      <c r="AA1" s="6" t="s">
        <v>361</v>
      </c>
    </row>
    <row r="2" spans="1:32" ht="7.5" customHeight="1">
      <c r="A2" s="7"/>
      <c r="B2" s="7"/>
      <c r="C2" s="7"/>
      <c r="D2" s="7"/>
      <c r="E2" s="7"/>
      <c r="F2" s="7"/>
      <c r="G2" s="7"/>
      <c r="H2" s="7"/>
      <c r="I2" s="7"/>
      <c r="J2" s="7"/>
      <c r="K2" s="7"/>
      <c r="L2" s="7"/>
      <c r="M2" s="7"/>
      <c r="N2" s="7"/>
      <c r="O2" s="7"/>
      <c r="P2" s="7"/>
      <c r="Q2" s="7"/>
      <c r="R2" s="7"/>
      <c r="S2" s="7"/>
      <c r="T2" s="7"/>
      <c r="U2" s="7"/>
      <c r="V2" s="7"/>
      <c r="W2" s="7"/>
      <c r="X2" s="7"/>
      <c r="Y2" s="7"/>
    </row>
    <row r="3" spans="1:32" ht="16.5">
      <c r="P3" s="8"/>
      <c r="Q3" s="8"/>
      <c r="R3" s="8"/>
      <c r="S3" s="8"/>
      <c r="T3" s="90"/>
      <c r="U3" s="287" t="s">
        <v>340</v>
      </c>
      <c r="V3" s="361"/>
      <c r="W3" s="361"/>
      <c r="X3" s="361"/>
      <c r="Y3" s="361"/>
    </row>
    <row r="4" spans="1:32" ht="5.25" customHeight="1">
      <c r="A4" s="9"/>
      <c r="B4" s="9"/>
      <c r="C4" s="9"/>
      <c r="D4" s="9"/>
      <c r="E4" s="9"/>
      <c r="F4" s="9"/>
      <c r="G4" s="9"/>
      <c r="H4" s="9"/>
      <c r="I4" s="9"/>
      <c r="J4" s="9"/>
      <c r="K4" s="9"/>
      <c r="L4" s="9"/>
      <c r="M4" s="9"/>
      <c r="N4" s="9"/>
      <c r="O4" s="9"/>
      <c r="P4" s="9"/>
      <c r="Q4" s="9"/>
      <c r="R4" s="9"/>
      <c r="S4" s="9"/>
      <c r="T4" s="9"/>
      <c r="U4" s="9"/>
      <c r="V4" s="9"/>
      <c r="W4" s="9"/>
      <c r="X4" s="9"/>
      <c r="AC4" s="10"/>
      <c r="AD4" s="10"/>
      <c r="AE4" s="10"/>
      <c r="AF4" s="10"/>
    </row>
    <row r="5" spans="1:32" s="13" customFormat="1" ht="18" customHeight="1">
      <c r="A5" s="11" t="s">
        <v>341</v>
      </c>
      <c r="B5" s="11"/>
      <c r="C5" s="11"/>
      <c r="D5" s="11"/>
      <c r="E5" s="11"/>
      <c r="F5" s="11"/>
      <c r="G5" s="11"/>
      <c r="H5" s="11"/>
      <c r="I5" s="11"/>
      <c r="J5" s="11"/>
      <c r="K5" s="11"/>
      <c r="L5" s="11"/>
      <c r="M5" s="11"/>
      <c r="N5" s="11"/>
      <c r="O5" s="11"/>
      <c r="P5" s="11"/>
      <c r="Q5" s="11"/>
      <c r="R5" s="11"/>
      <c r="S5" s="11"/>
      <c r="T5" s="11"/>
      <c r="U5" s="11"/>
      <c r="V5" s="11"/>
      <c r="W5" s="11"/>
      <c r="X5" s="11"/>
      <c r="Y5" s="12"/>
    </row>
    <row r="6" spans="1:32" s="13" customFormat="1" ht="12.75" customHeight="1">
      <c r="A6" s="14"/>
      <c r="B6" s="14"/>
      <c r="C6" s="14"/>
      <c r="D6" s="14"/>
      <c r="E6" s="14"/>
      <c r="F6" s="14"/>
      <c r="G6" s="14"/>
      <c r="H6" s="14"/>
      <c r="I6" s="14"/>
      <c r="J6" s="14"/>
      <c r="K6" s="14"/>
      <c r="L6" s="14"/>
      <c r="M6" s="14"/>
      <c r="N6" s="14"/>
      <c r="O6" s="14"/>
      <c r="P6" s="14"/>
      <c r="Q6" s="14"/>
      <c r="R6" s="14"/>
      <c r="S6" s="14"/>
      <c r="T6" s="14"/>
      <c r="U6" s="14"/>
      <c r="V6" s="14"/>
      <c r="W6" s="14"/>
      <c r="X6" s="14"/>
      <c r="Y6" s="12"/>
      <c r="AC6" s="15"/>
      <c r="AD6" s="15"/>
      <c r="AE6" s="15"/>
      <c r="AF6" s="15"/>
    </row>
    <row r="7" spans="1:32" s="13" customFormat="1" ht="3" customHeight="1">
      <c r="A7" s="14"/>
      <c r="B7" s="14"/>
      <c r="C7" s="14"/>
      <c r="D7" s="14"/>
      <c r="E7" s="14"/>
      <c r="F7" s="14"/>
      <c r="G7" s="14"/>
      <c r="H7" s="14"/>
      <c r="I7" s="14"/>
      <c r="J7" s="14"/>
      <c r="K7" s="14"/>
      <c r="L7" s="14"/>
      <c r="M7" s="14"/>
      <c r="N7" s="14"/>
      <c r="O7" s="14"/>
      <c r="P7" s="14"/>
      <c r="Q7" s="14"/>
      <c r="R7" s="14"/>
      <c r="S7" s="14"/>
      <c r="T7" s="14"/>
      <c r="U7" s="14"/>
      <c r="V7" s="14"/>
      <c r="W7" s="14"/>
      <c r="X7" s="14"/>
      <c r="Y7" s="12"/>
      <c r="AC7" s="15"/>
      <c r="AD7" s="15"/>
      <c r="AE7" s="15"/>
      <c r="AF7" s="15"/>
    </row>
    <row r="8" spans="1:32" s="13" customFormat="1" ht="16.5">
      <c r="A8" s="12" t="s">
        <v>342</v>
      </c>
      <c r="B8" s="12"/>
      <c r="C8" s="12"/>
      <c r="D8" s="12"/>
      <c r="E8" s="12"/>
      <c r="F8" s="12"/>
      <c r="G8" s="12"/>
      <c r="H8" s="12"/>
      <c r="I8" s="12"/>
      <c r="J8" s="12"/>
      <c r="K8" s="12"/>
      <c r="L8" s="12"/>
      <c r="M8" s="12"/>
      <c r="N8" s="12"/>
      <c r="O8" s="12"/>
      <c r="P8" s="12"/>
      <c r="Q8" s="12"/>
      <c r="R8" s="12"/>
      <c r="S8" s="12"/>
      <c r="T8" s="12"/>
      <c r="U8" s="12"/>
      <c r="V8" s="12"/>
      <c r="W8" s="12"/>
      <c r="X8" s="12"/>
      <c r="Y8" s="12"/>
      <c r="AC8" s="15"/>
      <c r="AD8" s="15"/>
      <c r="AE8" s="15"/>
      <c r="AF8" s="15"/>
    </row>
    <row r="9" spans="1:32" s="13" customFormat="1" ht="8.25" customHeight="1">
      <c r="A9" s="12"/>
      <c r="B9" s="12"/>
      <c r="C9" s="12"/>
      <c r="D9" s="12"/>
      <c r="E9" s="12"/>
      <c r="F9" s="12"/>
      <c r="G9" s="12"/>
      <c r="H9" s="12"/>
      <c r="I9" s="12"/>
      <c r="J9" s="12"/>
      <c r="K9" s="12"/>
      <c r="L9" s="12"/>
      <c r="M9" s="12"/>
      <c r="N9" s="12"/>
      <c r="O9" s="12"/>
      <c r="P9" s="12"/>
      <c r="Q9" s="12"/>
      <c r="R9" s="12"/>
      <c r="S9" s="12"/>
      <c r="T9" s="12"/>
      <c r="U9" s="12"/>
      <c r="V9" s="12"/>
      <c r="W9" s="12"/>
      <c r="X9" s="12"/>
      <c r="Y9" s="12"/>
      <c r="AC9" s="15"/>
      <c r="AD9" s="15"/>
      <c r="AE9" s="15"/>
      <c r="AF9" s="15"/>
    </row>
    <row r="10" spans="1:32" ht="3.75" customHeight="1">
      <c r="A10" s="7"/>
      <c r="B10" s="7"/>
      <c r="C10" s="7"/>
      <c r="D10" s="7"/>
      <c r="E10" s="7"/>
      <c r="F10" s="7"/>
      <c r="G10" s="7"/>
      <c r="H10" s="7"/>
      <c r="I10" s="7"/>
      <c r="J10" s="7"/>
      <c r="K10" s="7"/>
      <c r="L10" s="7"/>
      <c r="M10" s="7"/>
      <c r="N10" s="7"/>
      <c r="O10" s="7"/>
      <c r="P10" s="7"/>
      <c r="Q10" s="7"/>
      <c r="R10" s="7"/>
      <c r="S10" s="7"/>
      <c r="T10" s="7"/>
      <c r="U10" s="7"/>
      <c r="V10" s="7"/>
      <c r="W10" s="7"/>
      <c r="X10" s="7"/>
      <c r="Y10" s="7"/>
      <c r="AC10" s="10"/>
      <c r="AD10" s="10"/>
      <c r="AE10" s="10"/>
      <c r="AF10" s="10"/>
    </row>
    <row r="11" spans="1:32" ht="16.5">
      <c r="A11" s="362" t="s">
        <v>1</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AC11" s="10"/>
      <c r="AD11" s="10"/>
      <c r="AE11" s="10"/>
      <c r="AF11" s="10"/>
    </row>
    <row r="12" spans="1:32" ht="6" customHeight="1" thickBot="1">
      <c r="A12" s="7"/>
      <c r="B12" s="7"/>
      <c r="C12" s="7"/>
      <c r="D12" s="7"/>
      <c r="E12" s="7"/>
      <c r="F12" s="7"/>
      <c r="G12" s="7"/>
      <c r="H12" s="7"/>
      <c r="I12" s="7"/>
      <c r="J12" s="7"/>
      <c r="K12" s="7"/>
      <c r="L12" s="7"/>
      <c r="M12" s="7"/>
      <c r="N12" s="7"/>
      <c r="O12" s="7"/>
      <c r="P12" s="7"/>
      <c r="Q12" s="7"/>
      <c r="R12" s="7"/>
      <c r="S12" s="7"/>
      <c r="T12" s="7"/>
      <c r="U12" s="7"/>
      <c r="V12" s="7"/>
      <c r="W12" s="7"/>
      <c r="X12" s="7"/>
      <c r="Y12" s="7"/>
    </row>
    <row r="13" spans="1:32" ht="30" customHeight="1">
      <c r="A13" s="363" t="s">
        <v>183</v>
      </c>
      <c r="B13" s="364"/>
      <c r="C13" s="365" t="s">
        <v>114</v>
      </c>
      <c r="D13" s="366"/>
      <c r="E13" s="366"/>
      <c r="F13" s="366"/>
      <c r="G13" s="366"/>
      <c r="H13" s="366"/>
      <c r="I13" s="366"/>
      <c r="J13" s="366"/>
      <c r="K13" s="366"/>
      <c r="L13" s="366"/>
      <c r="M13" s="366"/>
      <c r="N13" s="366"/>
      <c r="O13" s="366"/>
      <c r="P13" s="366"/>
      <c r="Q13" s="366"/>
      <c r="R13" s="366"/>
      <c r="S13" s="366"/>
      <c r="T13" s="366"/>
      <c r="U13" s="366"/>
      <c r="V13" s="366"/>
      <c r="W13" s="366"/>
      <c r="X13" s="366"/>
      <c r="Y13" s="367"/>
    </row>
    <row r="14" spans="1:32" ht="30" customHeight="1">
      <c r="A14" s="368" t="s">
        <v>184</v>
      </c>
      <c r="B14" s="369"/>
      <c r="C14" s="372" t="s">
        <v>350</v>
      </c>
      <c r="D14" s="373"/>
      <c r="E14" s="373"/>
      <c r="F14" s="373"/>
      <c r="G14" s="373"/>
      <c r="H14" s="373"/>
      <c r="I14" s="373"/>
      <c r="J14" s="373"/>
      <c r="K14" s="373"/>
      <c r="L14" s="373"/>
      <c r="M14" s="373"/>
      <c r="N14" s="373"/>
      <c r="O14" s="373"/>
      <c r="P14" s="373"/>
      <c r="Q14" s="373"/>
      <c r="R14" s="373"/>
      <c r="S14" s="373"/>
      <c r="T14" s="373"/>
      <c r="U14" s="373"/>
      <c r="V14" s="373"/>
      <c r="W14" s="373"/>
      <c r="X14" s="373"/>
      <c r="Y14" s="374"/>
      <c r="AB14" s="10"/>
    </row>
    <row r="15" spans="1:32" ht="30" customHeight="1">
      <c r="A15" s="370" t="s">
        <v>3</v>
      </c>
      <c r="B15" s="371"/>
      <c r="C15" s="372"/>
      <c r="D15" s="373"/>
      <c r="E15" s="373"/>
      <c r="F15" s="373"/>
      <c r="G15" s="373"/>
      <c r="H15" s="373"/>
      <c r="I15" s="373"/>
      <c r="J15" s="373"/>
      <c r="K15" s="373"/>
      <c r="L15" s="373"/>
      <c r="M15" s="373"/>
      <c r="N15" s="373"/>
      <c r="O15" s="373"/>
      <c r="P15" s="373"/>
      <c r="Q15" s="373"/>
      <c r="R15" s="373"/>
      <c r="S15" s="373"/>
      <c r="T15" s="373"/>
      <c r="U15" s="373"/>
      <c r="V15" s="373"/>
      <c r="W15" s="373"/>
      <c r="X15" s="373"/>
      <c r="Y15" s="374"/>
    </row>
    <row r="16" spans="1:32" ht="15" customHeight="1">
      <c r="A16" s="375" t="s">
        <v>16</v>
      </c>
      <c r="B16" s="376"/>
      <c r="C16" s="379"/>
      <c r="D16" s="380"/>
      <c r="E16" s="380"/>
      <c r="F16" s="380"/>
      <c r="G16" s="380"/>
      <c r="H16" s="380"/>
      <c r="I16" s="380"/>
      <c r="J16" s="380"/>
      <c r="K16" s="380"/>
      <c r="L16" s="380"/>
      <c r="M16" s="380"/>
      <c r="N16" s="380"/>
      <c r="O16" s="380"/>
      <c r="P16" s="380"/>
      <c r="Q16" s="380"/>
      <c r="R16" s="380"/>
      <c r="S16" s="380"/>
      <c r="T16" s="380"/>
      <c r="U16" s="380"/>
      <c r="V16" s="380"/>
      <c r="W16" s="380"/>
      <c r="X16" s="380"/>
      <c r="Y16" s="381"/>
    </row>
    <row r="17" spans="1:37" ht="27.75" customHeight="1">
      <c r="A17" s="377"/>
      <c r="B17" s="378"/>
      <c r="C17" s="382"/>
      <c r="D17" s="383"/>
      <c r="E17" s="383"/>
      <c r="F17" s="383"/>
      <c r="G17" s="383"/>
      <c r="H17" s="383"/>
      <c r="I17" s="383"/>
      <c r="J17" s="383"/>
      <c r="K17" s="383"/>
      <c r="L17" s="383"/>
      <c r="M17" s="383"/>
      <c r="N17" s="383"/>
      <c r="O17" s="383"/>
      <c r="P17" s="383"/>
      <c r="Q17" s="383"/>
      <c r="R17" s="383"/>
      <c r="S17" s="383"/>
      <c r="T17" s="383"/>
      <c r="U17" s="383"/>
      <c r="V17" s="383"/>
      <c r="W17" s="383"/>
      <c r="X17" s="383"/>
      <c r="Y17" s="384"/>
      <c r="AA17" s="279" t="s">
        <v>318</v>
      </c>
    </row>
    <row r="18" spans="1:37" ht="15" customHeight="1">
      <c r="A18" s="348" t="s">
        <v>124</v>
      </c>
      <c r="B18" s="349"/>
      <c r="C18" s="89" t="s">
        <v>10</v>
      </c>
      <c r="D18" s="343"/>
      <c r="E18" s="343"/>
      <c r="F18" s="343"/>
      <c r="G18" s="185" t="s">
        <v>268</v>
      </c>
      <c r="H18" s="343"/>
      <c r="I18" s="343"/>
      <c r="J18" s="343"/>
      <c r="K18" s="343"/>
      <c r="L18" s="186"/>
      <c r="M18" s="186"/>
      <c r="N18" s="186"/>
      <c r="O18" s="186"/>
      <c r="P18" s="186"/>
      <c r="Q18" s="186"/>
      <c r="R18" s="186"/>
      <c r="S18" s="186"/>
      <c r="T18" s="186"/>
      <c r="U18" s="186"/>
      <c r="V18" s="186"/>
      <c r="W18" s="186"/>
      <c r="X18" s="186"/>
      <c r="Y18" s="187"/>
      <c r="AA18" s="6" t="str">
        <f>IF(D18="","",D18&amp;"-"&amp;H18)</f>
        <v/>
      </c>
    </row>
    <row r="19" spans="1:37" ht="21.75" customHeight="1" thickBot="1">
      <c r="A19" s="350"/>
      <c r="B19" s="351"/>
      <c r="C19" s="353" t="s">
        <v>179</v>
      </c>
      <c r="D19" s="341"/>
      <c r="E19" s="341"/>
      <c r="F19" s="341"/>
      <c r="G19" s="358" t="s">
        <v>324</v>
      </c>
      <c r="H19" s="341"/>
      <c r="I19" s="341"/>
      <c r="J19" s="341"/>
      <c r="K19" s="359"/>
      <c r="L19" s="358" t="s">
        <v>325</v>
      </c>
      <c r="M19" s="341"/>
      <c r="N19" s="341"/>
      <c r="O19" s="341"/>
      <c r="P19" s="341"/>
      <c r="Q19" s="341"/>
      <c r="R19" s="359"/>
      <c r="S19" s="341" t="s">
        <v>326</v>
      </c>
      <c r="T19" s="341"/>
      <c r="U19" s="341"/>
      <c r="V19" s="341"/>
      <c r="W19" s="341"/>
      <c r="X19" s="341"/>
      <c r="Y19" s="342"/>
      <c r="AA19" s="6" t="s">
        <v>305</v>
      </c>
    </row>
    <row r="20" spans="1:37" ht="35.25" customHeight="1" thickBot="1">
      <c r="A20" s="352"/>
      <c r="B20" s="351"/>
      <c r="C20" s="354"/>
      <c r="D20" s="344"/>
      <c r="E20" s="344"/>
      <c r="F20" s="344"/>
      <c r="G20" s="346"/>
      <c r="H20" s="344"/>
      <c r="I20" s="344"/>
      <c r="J20" s="344"/>
      <c r="K20" s="347"/>
      <c r="L20" s="346"/>
      <c r="M20" s="344"/>
      <c r="N20" s="344"/>
      <c r="O20" s="344"/>
      <c r="P20" s="344"/>
      <c r="Q20" s="344"/>
      <c r="R20" s="347"/>
      <c r="S20" s="344"/>
      <c r="T20" s="344"/>
      <c r="U20" s="344"/>
      <c r="V20" s="344"/>
      <c r="W20" s="344"/>
      <c r="X20" s="344"/>
      <c r="Y20" s="345"/>
      <c r="AA20" s="268" t="e">
        <f>_xlfn.WEBSERVICE("https://api.excelapi.org/post/address?zipcode="&amp;SUBSTITUTE(AA18,"-",)&amp;"&amp;parts=1")</f>
        <v>#VALUE!</v>
      </c>
      <c r="AB20" s="269" t="e">
        <f>_xlfn.WEBSERVICE("https://api.excelapi.org/post/address?zipcode="&amp;SUBSTITUTE(AA18,"-",)&amp;"&amp;parts=2")</f>
        <v>#VALUE!</v>
      </c>
      <c r="AC20" s="270" t="e">
        <f>_xlfn.WEBSERVICE("https://api.excelapi.org/post/address?zipcode="&amp;SUBSTITUTE(AA18,"-",)&amp;"&amp;parts=3")</f>
        <v>#VALUE!</v>
      </c>
      <c r="AD20" s="134"/>
    </row>
    <row r="21" spans="1:37" ht="30" customHeight="1">
      <c r="A21" s="292" t="s">
        <v>104</v>
      </c>
      <c r="B21" s="293"/>
      <c r="C21" s="306"/>
      <c r="D21" s="307"/>
      <c r="E21" s="307"/>
      <c r="F21" s="307"/>
      <c r="G21" s="307"/>
      <c r="H21" s="307"/>
      <c r="I21" s="307"/>
      <c r="J21" s="309"/>
      <c r="K21" s="294" t="s">
        <v>269</v>
      </c>
      <c r="L21" s="295"/>
      <c r="M21" s="295"/>
      <c r="N21" s="295"/>
      <c r="O21" s="295"/>
      <c r="P21" s="295"/>
      <c r="Q21" s="295"/>
      <c r="R21" s="355"/>
      <c r="S21" s="356"/>
      <c r="T21" s="356"/>
      <c r="U21" s="356"/>
      <c r="V21" s="356"/>
      <c r="W21" s="356"/>
      <c r="X21" s="356"/>
      <c r="Y21" s="357"/>
    </row>
    <row r="22" spans="1:37" ht="30" customHeight="1">
      <c r="A22" s="292" t="s">
        <v>105</v>
      </c>
      <c r="B22" s="293"/>
      <c r="C22" s="306"/>
      <c r="D22" s="307"/>
      <c r="E22" s="307"/>
      <c r="F22" s="307"/>
      <c r="G22" s="307"/>
      <c r="H22" s="307"/>
      <c r="I22" s="307"/>
      <c r="J22" s="309"/>
      <c r="K22" s="294" t="s">
        <v>106</v>
      </c>
      <c r="L22" s="295"/>
      <c r="M22" s="295"/>
      <c r="N22" s="295"/>
      <c r="O22" s="295"/>
      <c r="P22" s="295"/>
      <c r="Q22" s="295"/>
      <c r="R22" s="306"/>
      <c r="S22" s="307"/>
      <c r="T22" s="307"/>
      <c r="U22" s="307"/>
      <c r="V22" s="307"/>
      <c r="W22" s="307"/>
      <c r="X22" s="307"/>
      <c r="Y22" s="308"/>
      <c r="AB22" s="16"/>
    </row>
    <row r="23" spans="1:37" ht="30" customHeight="1" thickBot="1">
      <c r="A23" s="323" t="s">
        <v>107</v>
      </c>
      <c r="B23" s="324"/>
      <c r="C23" s="310"/>
      <c r="D23" s="311"/>
      <c r="E23" s="311"/>
      <c r="F23" s="312"/>
      <c r="G23" s="188" t="s">
        <v>4</v>
      </c>
      <c r="H23" s="313"/>
      <c r="I23" s="312"/>
      <c r="J23" s="188" t="s">
        <v>214</v>
      </c>
      <c r="K23" s="313"/>
      <c r="L23" s="312"/>
      <c r="M23" s="189" t="s">
        <v>5</v>
      </c>
      <c r="N23" s="17"/>
      <c r="O23" s="18"/>
      <c r="P23" s="18"/>
      <c r="Q23" s="18"/>
      <c r="R23" s="18"/>
      <c r="S23" s="18"/>
      <c r="T23" s="431" t="str">
        <f>IF(C23="","",DATE(C23,H23&amp;I23,K23&amp;L23))</f>
        <v/>
      </c>
      <c r="U23" s="431"/>
      <c r="V23" s="431"/>
      <c r="W23" s="431"/>
      <c r="X23" s="431"/>
      <c r="Y23" s="432"/>
      <c r="AC23" s="19"/>
      <c r="AD23" s="16"/>
    </row>
    <row r="24" spans="1:37" ht="35.25" customHeight="1">
      <c r="A24" s="411" t="s">
        <v>2</v>
      </c>
      <c r="B24" s="412" t="s">
        <v>6</v>
      </c>
      <c r="C24" s="412"/>
      <c r="D24" s="412"/>
      <c r="E24" s="412"/>
      <c r="F24" s="412"/>
      <c r="G24" s="412"/>
      <c r="H24" s="412"/>
      <c r="I24" s="412"/>
      <c r="J24" s="412"/>
      <c r="K24" s="412"/>
      <c r="L24" s="412"/>
      <c r="M24" s="412"/>
      <c r="N24" s="412"/>
      <c r="O24" s="412"/>
      <c r="P24" s="412"/>
      <c r="Q24" s="412"/>
      <c r="R24" s="412"/>
      <c r="S24" s="412"/>
      <c r="T24" s="412"/>
      <c r="U24" s="412"/>
      <c r="V24" s="412"/>
      <c r="W24" s="412"/>
      <c r="X24" s="412"/>
      <c r="Y24" s="412"/>
    </row>
    <row r="25" spans="1:37" ht="50.25" customHeight="1">
      <c r="A25" s="411"/>
      <c r="B25" s="296" t="s">
        <v>7</v>
      </c>
      <c r="C25" s="296"/>
      <c r="D25" s="296"/>
      <c r="E25" s="296"/>
      <c r="F25" s="296"/>
      <c r="G25" s="296"/>
      <c r="H25" s="296"/>
      <c r="I25" s="296"/>
      <c r="J25" s="296"/>
      <c r="K25" s="296"/>
      <c r="L25" s="296"/>
      <c r="M25" s="296"/>
      <c r="N25" s="296"/>
      <c r="O25" s="296"/>
      <c r="P25" s="296"/>
      <c r="Q25" s="296"/>
      <c r="R25" s="296"/>
      <c r="S25" s="296"/>
      <c r="T25" s="296"/>
      <c r="U25" s="296"/>
      <c r="V25" s="296"/>
      <c r="W25" s="296"/>
      <c r="X25" s="296"/>
      <c r="Y25" s="297"/>
    </row>
    <row r="26" spans="1:37" ht="5.25" customHeight="1" thickBot="1">
      <c r="A26" s="20"/>
      <c r="B26" s="20"/>
      <c r="C26" s="20"/>
      <c r="D26" s="20"/>
      <c r="E26" s="20"/>
      <c r="F26" s="20"/>
      <c r="G26" s="20"/>
      <c r="H26" s="20"/>
      <c r="I26" s="20"/>
      <c r="J26" s="20"/>
      <c r="K26" s="20"/>
      <c r="L26" s="20"/>
      <c r="M26" s="20"/>
      <c r="N26" s="20"/>
      <c r="O26" s="20"/>
      <c r="P26" s="20"/>
      <c r="Q26" s="20"/>
      <c r="R26" s="20"/>
      <c r="S26" s="20"/>
      <c r="T26" s="20"/>
      <c r="U26" s="20"/>
      <c r="V26" s="20"/>
      <c r="W26" s="21"/>
      <c r="X26" s="20"/>
      <c r="AB26" s="248"/>
      <c r="AC26" s="10"/>
      <c r="AD26" s="10"/>
      <c r="AE26" s="10"/>
      <c r="AF26" s="10"/>
    </row>
    <row r="27" spans="1:37" ht="39.75" customHeight="1">
      <c r="A27" s="298" t="s">
        <v>270</v>
      </c>
      <c r="B27" s="300" t="s">
        <v>320</v>
      </c>
      <c r="C27" s="301"/>
      <c r="D27" s="302"/>
      <c r="E27" s="325"/>
      <c r="F27" s="326"/>
      <c r="G27" s="326"/>
      <c r="H27" s="326"/>
      <c r="I27" s="326"/>
      <c r="J27" s="326"/>
      <c r="K27" s="326"/>
      <c r="L27" s="326"/>
      <c r="M27" s="326"/>
      <c r="N27" s="326"/>
      <c r="O27" s="326"/>
      <c r="P27" s="326"/>
      <c r="Q27" s="326"/>
      <c r="R27" s="326"/>
      <c r="S27" s="326"/>
      <c r="T27" s="326"/>
      <c r="U27" s="326"/>
      <c r="V27" s="326"/>
      <c r="W27" s="326"/>
      <c r="X27" s="326"/>
      <c r="Y27" s="327"/>
      <c r="AC27" s="248"/>
      <c r="AD27" s="248"/>
      <c r="AE27" s="10"/>
      <c r="AF27" s="10"/>
      <c r="AG27" s="22"/>
    </row>
    <row r="28" spans="1:37" s="1" customFormat="1" ht="14.25" customHeight="1">
      <c r="A28" s="299"/>
      <c r="B28" s="314" t="s">
        <v>306</v>
      </c>
      <c r="C28" s="315"/>
      <c r="D28" s="316"/>
      <c r="E28" s="422" t="s">
        <v>90</v>
      </c>
      <c r="F28" s="423"/>
      <c r="G28" s="423"/>
      <c r="H28" s="423"/>
      <c r="I28" s="423"/>
      <c r="J28" s="423"/>
      <c r="K28" s="423"/>
      <c r="L28" s="423"/>
      <c r="M28" s="423"/>
      <c r="N28" s="423"/>
      <c r="O28" s="423"/>
      <c r="P28" s="423"/>
      <c r="Q28" s="423"/>
      <c r="R28" s="423"/>
      <c r="S28" s="423"/>
      <c r="T28" s="423"/>
      <c r="U28" s="423"/>
      <c r="V28" s="422" t="s">
        <v>91</v>
      </c>
      <c r="W28" s="423"/>
      <c r="X28" s="423"/>
      <c r="Y28" s="424"/>
      <c r="AA28" s="288" t="s">
        <v>304</v>
      </c>
      <c r="AB28" s="273"/>
      <c r="AC28" s="273"/>
      <c r="AD28" s="273"/>
      <c r="AE28" s="10"/>
      <c r="AF28" s="10"/>
      <c r="AG28" s="10"/>
      <c r="AH28" s="10"/>
      <c r="AI28" s="10"/>
      <c r="AJ28" s="10"/>
      <c r="AK28" s="10"/>
    </row>
    <row r="29" spans="1:37" s="1" customFormat="1" ht="21" customHeight="1">
      <c r="A29" s="299"/>
      <c r="B29" s="317"/>
      <c r="C29" s="318"/>
      <c r="D29" s="319"/>
      <c r="E29" s="253"/>
      <c r="F29" s="283" t="str">
        <f>リスト_登録用紙!P5</f>
        <v>ゆうちょ銀行／Japan Post BANK</v>
      </c>
      <c r="G29" s="258"/>
      <c r="H29" s="258"/>
      <c r="I29" s="258"/>
      <c r="J29" s="258"/>
      <c r="K29" s="258"/>
      <c r="L29" s="258"/>
      <c r="N29" s="338" t="s">
        <v>321</v>
      </c>
      <c r="O29" s="339"/>
      <c r="P29" s="339"/>
      <c r="Q29" s="339"/>
      <c r="R29" s="339"/>
      <c r="S29" s="339"/>
      <c r="T29" s="339"/>
      <c r="U29" s="340"/>
      <c r="V29" s="413" t="str">
        <f>リスト_登録用紙!R13</f>
        <v/>
      </c>
      <c r="W29" s="414"/>
      <c r="X29" s="414"/>
      <c r="Y29" s="415"/>
      <c r="AA29" s="288" t="str">
        <f>HYPERLINK("https://www.jp-bank.japanpost.jp/kojin/sokin/furikomi/kouza/kj_sk_fm_kz_1.html", "・　（ゆうちょ銀行）記号番号から振込用の店名・預金種目・口座番号を調べる／（Japan Post Bank）Search for branch name, account type, and account number")</f>
        <v>・　（ゆうちょ銀行）記号番号から振込用の店名・預金種目・口座番号を調べる／（Japan Post Bank）Search for branch name, account type, and account number</v>
      </c>
      <c r="AB29" s="273"/>
      <c r="AC29" s="273"/>
      <c r="AD29" s="273"/>
      <c r="AE29" s="10"/>
      <c r="AF29" s="10"/>
      <c r="AG29" s="10"/>
      <c r="AH29" s="10"/>
      <c r="AI29" s="10"/>
      <c r="AJ29" s="10"/>
      <c r="AK29" s="10"/>
    </row>
    <row r="30" spans="1:37" s="1" customFormat="1" ht="21" customHeight="1">
      <c r="A30" s="299"/>
      <c r="B30" s="317"/>
      <c r="C30" s="318"/>
      <c r="D30" s="319"/>
      <c r="E30" s="255"/>
      <c r="F30" s="284" t="str">
        <f>リスト_登録用紙!P6</f>
        <v>みずほ銀行／Mizuho Bank</v>
      </c>
      <c r="G30" s="256"/>
      <c r="H30" s="256"/>
      <c r="I30" s="256"/>
      <c r="J30" s="256"/>
      <c r="K30" s="256"/>
      <c r="L30" s="256"/>
      <c r="M30" s="256"/>
      <c r="N30" s="425"/>
      <c r="O30" s="426"/>
      <c r="P30" s="426"/>
      <c r="Q30" s="426"/>
      <c r="R30" s="426"/>
      <c r="S30" s="426"/>
      <c r="T30" s="426"/>
      <c r="U30" s="427"/>
      <c r="V30" s="416"/>
      <c r="W30" s="417"/>
      <c r="X30" s="417"/>
      <c r="Y30" s="418"/>
      <c r="AA30" s="289" t="str">
        <f>HYPERLINK(_xlfn.CONCAT("http://www.google.co.jp/search?hl=ja&amp;q=銀行コード+",リスト_登録用紙!P13&amp;"銀行","+",E33&amp;"支店" ), "・　名称を入力した金融機関・支店名称のコードを検索/Search for the code corresponding to the bank and branch name you entered.(Google)")</f>
        <v>・　名称を入力した金融機関・支店名称のコードを検索/Search for the code corresponding to the bank and branch name you entered.(Google)</v>
      </c>
      <c r="AB30" s="273"/>
      <c r="AC30" s="10"/>
      <c r="AE30" s="10"/>
      <c r="AF30" s="10"/>
      <c r="AG30" s="10"/>
      <c r="AH30" s="10"/>
      <c r="AI30" s="10"/>
      <c r="AJ30" s="10"/>
      <c r="AK30" s="10"/>
    </row>
    <row r="31" spans="1:37" s="1" customFormat="1" ht="21" customHeight="1" thickBot="1">
      <c r="A31" s="299"/>
      <c r="B31" s="317"/>
      <c r="C31" s="318"/>
      <c r="D31" s="319"/>
      <c r="E31" s="255"/>
      <c r="F31" s="284" t="str">
        <f>リスト_登録用紙!P7</f>
        <v>三菱ＵＦＪ銀行／MUFG Bank</v>
      </c>
      <c r="G31" s="256"/>
      <c r="H31" s="256"/>
      <c r="I31" s="256"/>
      <c r="J31" s="256"/>
      <c r="K31" s="256"/>
      <c r="L31" s="256"/>
      <c r="M31" s="256"/>
      <c r="N31" s="425"/>
      <c r="O31" s="426"/>
      <c r="P31" s="426"/>
      <c r="Q31" s="426"/>
      <c r="R31" s="426"/>
      <c r="S31" s="426"/>
      <c r="T31" s="426"/>
      <c r="U31" s="427"/>
      <c r="V31" s="416"/>
      <c r="W31" s="417"/>
      <c r="X31" s="417"/>
      <c r="Y31" s="418"/>
      <c r="AA31" s="10" t="s">
        <v>323</v>
      </c>
      <c r="AB31" s="10"/>
      <c r="AE31" s="10"/>
      <c r="AF31" s="10"/>
      <c r="AG31" s="10"/>
      <c r="AH31" s="10"/>
      <c r="AI31" s="10"/>
      <c r="AJ31" s="10"/>
      <c r="AK31" s="10"/>
    </row>
    <row r="32" spans="1:37" s="1" customFormat="1" ht="21" customHeight="1" thickBot="1">
      <c r="A32" s="299"/>
      <c r="B32" s="320"/>
      <c r="C32" s="321"/>
      <c r="D32" s="322"/>
      <c r="E32" s="252"/>
      <c r="F32" s="284" t="str">
        <f>リスト_登録用紙!P8</f>
        <v>三井住友銀行／Sumitomo-Mitsui Bank</v>
      </c>
      <c r="G32" s="257"/>
      <c r="H32" s="257"/>
      <c r="I32" s="257"/>
      <c r="J32" s="257"/>
      <c r="K32" s="257"/>
      <c r="L32" s="257"/>
      <c r="M32" s="257"/>
      <c r="N32" s="428"/>
      <c r="O32" s="429"/>
      <c r="P32" s="429"/>
      <c r="Q32" s="429"/>
      <c r="R32" s="429"/>
      <c r="S32" s="429"/>
      <c r="T32" s="429"/>
      <c r="U32" s="430"/>
      <c r="V32" s="419"/>
      <c r="W32" s="420"/>
      <c r="X32" s="420"/>
      <c r="Y32" s="421"/>
      <c r="AA32" s="290" t="e">
        <f>_xlfn.WEBSERVICE("https://api.excelapi.org/convert/json2plain?url=https://zengin-code.github.io/api/banks.json&amp;target="&amp;_xlfn.ENCODEURL(V29)&amp;".name")</f>
        <v>#VALUE!</v>
      </c>
      <c r="AB32" s="272" t="e">
        <f>_xlfn.WEBSERVICE("https://api.excelapi.org/convert/json2plain?url=https://zengin-code.github.io/api/"&amp;"branches/"&amp;V29&amp;".json"&amp;"&amp;target="&amp;_xlfn.ENCODEURL(V33)&amp;".name")</f>
        <v>#VALUE!</v>
      </c>
      <c r="AC32" s="10"/>
      <c r="AD32" s="10"/>
      <c r="AE32" s="10"/>
      <c r="AF32" s="10"/>
      <c r="AG32" s="10"/>
      <c r="AH32" s="10"/>
      <c r="AI32" s="10"/>
      <c r="AJ32" s="10"/>
      <c r="AK32" s="10"/>
    </row>
    <row r="33" spans="1:37" ht="20.25" customHeight="1">
      <c r="A33" s="299"/>
      <c r="B33" s="328" t="s">
        <v>307</v>
      </c>
      <c r="C33" s="329"/>
      <c r="D33" s="330"/>
      <c r="E33" s="334"/>
      <c r="F33" s="335"/>
      <c r="G33" s="335"/>
      <c r="H33" s="335"/>
      <c r="I33" s="335"/>
      <c r="J33" s="335"/>
      <c r="K33" s="335"/>
      <c r="L33" s="335"/>
      <c r="M33" s="335"/>
      <c r="N33" s="335"/>
      <c r="O33" s="335"/>
      <c r="P33" s="335"/>
      <c r="Q33" s="335"/>
      <c r="R33" s="250"/>
      <c r="S33" s="195" t="s">
        <v>277</v>
      </c>
      <c r="T33" s="254"/>
      <c r="U33" s="254"/>
      <c r="V33" s="334"/>
      <c r="W33" s="335"/>
      <c r="X33" s="335"/>
      <c r="Y33" s="437"/>
    </row>
    <row r="34" spans="1:37" ht="20.25" customHeight="1">
      <c r="A34" s="299"/>
      <c r="B34" s="331"/>
      <c r="C34" s="332"/>
      <c r="D34" s="333"/>
      <c r="E34" s="336"/>
      <c r="F34" s="337"/>
      <c r="G34" s="337"/>
      <c r="H34" s="337"/>
      <c r="I34" s="337"/>
      <c r="J34" s="337"/>
      <c r="K34" s="337"/>
      <c r="L34" s="337"/>
      <c r="M34" s="337"/>
      <c r="N34" s="337"/>
      <c r="O34" s="337"/>
      <c r="P34" s="337"/>
      <c r="Q34" s="337"/>
      <c r="R34" s="251"/>
      <c r="S34" s="195" t="s">
        <v>278</v>
      </c>
      <c r="T34" s="249"/>
      <c r="U34" s="249"/>
      <c r="V34" s="336"/>
      <c r="W34" s="337"/>
      <c r="X34" s="337"/>
      <c r="Y34" s="438"/>
    </row>
    <row r="35" spans="1:37" ht="39.75" customHeight="1">
      <c r="A35" s="299"/>
      <c r="B35" s="303" t="s">
        <v>185</v>
      </c>
      <c r="C35" s="304"/>
      <c r="D35" s="305"/>
      <c r="E35" s="435" t="s">
        <v>119</v>
      </c>
      <c r="F35" s="433"/>
      <c r="G35" s="433"/>
      <c r="H35" s="433"/>
      <c r="I35" s="433"/>
      <c r="J35" s="433"/>
      <c r="K35" s="433"/>
      <c r="L35" s="433"/>
      <c r="M35" s="433"/>
      <c r="N35" s="436"/>
      <c r="O35" s="303" t="s">
        <v>298</v>
      </c>
      <c r="P35" s="304"/>
      <c r="Q35" s="304"/>
      <c r="R35" s="304"/>
      <c r="S35" s="305"/>
      <c r="T35" s="433"/>
      <c r="U35" s="433"/>
      <c r="V35" s="433"/>
      <c r="W35" s="433"/>
      <c r="X35" s="433"/>
      <c r="Y35" s="434"/>
      <c r="AA35" s="439" t="s">
        <v>322</v>
      </c>
      <c r="AB35" s="439"/>
      <c r="AC35" s="439"/>
      <c r="AD35" s="439"/>
      <c r="AE35" s="439"/>
      <c r="AF35" s="439"/>
      <c r="AG35" s="439"/>
      <c r="AH35" s="439"/>
      <c r="AI35" s="439"/>
      <c r="AJ35" s="439"/>
      <c r="AK35" s="282"/>
    </row>
    <row r="36" spans="1:37" ht="72" customHeight="1">
      <c r="A36" s="440" t="s">
        <v>181</v>
      </c>
      <c r="B36" s="441"/>
      <c r="C36" s="441"/>
      <c r="D36" s="441"/>
      <c r="E36" s="442" t="s">
        <v>351</v>
      </c>
      <c r="F36" s="442"/>
      <c r="G36" s="442"/>
      <c r="H36" s="442"/>
      <c r="I36" s="442"/>
      <c r="J36" s="442"/>
      <c r="K36" s="442"/>
      <c r="L36" s="442"/>
      <c r="M36" s="442"/>
      <c r="N36" s="442"/>
      <c r="O36" s="442"/>
      <c r="P36" s="442"/>
      <c r="Q36" s="442"/>
      <c r="R36" s="442"/>
      <c r="S36" s="442"/>
      <c r="T36" s="442"/>
      <c r="U36" s="442"/>
      <c r="V36" s="442"/>
      <c r="W36" s="442"/>
      <c r="X36" s="442"/>
      <c r="Y36" s="443"/>
      <c r="AA36" s="282"/>
      <c r="AB36" s="282"/>
      <c r="AC36" s="282"/>
      <c r="AD36" s="282"/>
      <c r="AE36" s="282"/>
      <c r="AF36" s="282"/>
      <c r="AG36" s="282"/>
      <c r="AH36" s="282"/>
      <c r="AI36" s="282"/>
      <c r="AJ36" s="282"/>
      <c r="AK36" s="282"/>
    </row>
    <row r="37" spans="1:37" ht="97.5" customHeight="1" thickBot="1">
      <c r="A37" s="444" t="s">
        <v>180</v>
      </c>
      <c r="B37" s="445"/>
      <c r="C37" s="445"/>
      <c r="D37" s="445"/>
      <c r="E37" s="446" t="s">
        <v>352</v>
      </c>
      <c r="F37" s="446"/>
      <c r="G37" s="446"/>
      <c r="H37" s="446"/>
      <c r="I37" s="446"/>
      <c r="J37" s="446"/>
      <c r="K37" s="446"/>
      <c r="L37" s="446"/>
      <c r="M37" s="446"/>
      <c r="N37" s="446"/>
      <c r="O37" s="446"/>
      <c r="P37" s="446"/>
      <c r="Q37" s="446"/>
      <c r="R37" s="446"/>
      <c r="S37" s="446"/>
      <c r="T37" s="446"/>
      <c r="U37" s="446"/>
      <c r="V37" s="446"/>
      <c r="W37" s="446"/>
      <c r="X37" s="446"/>
      <c r="Y37" s="447"/>
    </row>
    <row r="38" spans="1:37" ht="4.5" customHeight="1" thickBot="1"/>
    <row r="39" spans="1:37" s="22" customFormat="1" ht="26.25" customHeight="1">
      <c r="A39" s="390" t="s">
        <v>302</v>
      </c>
      <c r="B39" s="391"/>
      <c r="C39" s="394" t="s">
        <v>14</v>
      </c>
      <c r="D39" s="395"/>
      <c r="E39" s="395"/>
      <c r="F39" s="395"/>
      <c r="G39" s="395"/>
      <c r="H39" s="396"/>
      <c r="I39" s="397" t="s">
        <v>362</v>
      </c>
      <c r="J39" s="397"/>
      <c r="K39" s="397"/>
      <c r="L39" s="397"/>
      <c r="M39" s="397"/>
      <c r="N39" s="397"/>
      <c r="O39" s="398" t="s">
        <v>13</v>
      </c>
      <c r="P39" s="398"/>
      <c r="Q39" s="398"/>
      <c r="R39" s="398"/>
      <c r="S39" s="398"/>
      <c r="T39" s="398"/>
      <c r="U39" s="397" t="s">
        <v>363</v>
      </c>
      <c r="V39" s="397"/>
      <c r="W39" s="397"/>
      <c r="X39" s="397"/>
      <c r="Y39" s="399"/>
    </row>
    <row r="40" spans="1:37" s="22" customFormat="1" ht="26.25" customHeight="1" thickBot="1">
      <c r="A40" s="392"/>
      <c r="B40" s="393"/>
      <c r="C40" s="400" t="s">
        <v>11</v>
      </c>
      <c r="D40" s="400"/>
      <c r="E40" s="400"/>
      <c r="F40" s="400"/>
      <c r="G40" s="402">
        <v>7739</v>
      </c>
      <c r="H40" s="403"/>
      <c r="I40" s="404" t="s">
        <v>182</v>
      </c>
      <c r="J40" s="405"/>
      <c r="K40" s="406" t="s">
        <v>364</v>
      </c>
      <c r="L40" s="407"/>
      <c r="M40" s="407"/>
      <c r="N40" s="407"/>
      <c r="O40" s="407"/>
      <c r="P40" s="407"/>
      <c r="Q40" s="408"/>
      <c r="R40" s="401" t="s">
        <v>12</v>
      </c>
      <c r="S40" s="401"/>
      <c r="T40" s="401"/>
      <c r="U40" s="401"/>
      <c r="V40" s="409" t="s">
        <v>365</v>
      </c>
      <c r="W40" s="409"/>
      <c r="X40" s="409"/>
      <c r="Y40" s="410"/>
    </row>
    <row r="41" spans="1:37" ht="53.25" customHeight="1">
      <c r="A41" s="385" t="s">
        <v>2</v>
      </c>
      <c r="B41" s="387" t="s">
        <v>15</v>
      </c>
      <c r="C41" s="387"/>
      <c r="D41" s="387"/>
      <c r="E41" s="387"/>
      <c r="F41" s="387"/>
      <c r="G41" s="387"/>
      <c r="H41" s="387"/>
      <c r="I41" s="387"/>
      <c r="J41" s="387"/>
      <c r="K41" s="387"/>
      <c r="L41" s="387"/>
      <c r="M41" s="387"/>
      <c r="N41" s="387"/>
      <c r="O41" s="387"/>
      <c r="P41" s="387"/>
      <c r="Q41" s="387"/>
      <c r="R41" s="387"/>
      <c r="S41" s="387"/>
      <c r="T41" s="387"/>
      <c r="U41" s="387"/>
      <c r="V41" s="387"/>
      <c r="W41" s="387"/>
      <c r="X41" s="387"/>
      <c r="Y41" s="387"/>
    </row>
    <row r="42" spans="1:37" ht="126.75" customHeight="1">
      <c r="A42" s="386"/>
      <c r="B42" s="387" t="s">
        <v>8</v>
      </c>
      <c r="C42" s="387"/>
      <c r="D42" s="387"/>
      <c r="E42" s="387"/>
      <c r="F42" s="387"/>
      <c r="G42" s="387"/>
      <c r="H42" s="387"/>
      <c r="I42" s="387"/>
      <c r="J42" s="387"/>
      <c r="K42" s="387"/>
      <c r="L42" s="387"/>
      <c r="M42" s="387"/>
      <c r="N42" s="387"/>
      <c r="O42" s="387"/>
      <c r="P42" s="387"/>
      <c r="Q42" s="387"/>
      <c r="R42" s="387"/>
      <c r="S42" s="387"/>
      <c r="T42" s="387"/>
      <c r="U42" s="387"/>
      <c r="V42" s="387"/>
      <c r="W42" s="387"/>
      <c r="X42" s="387"/>
      <c r="Y42" s="387"/>
    </row>
    <row r="43" spans="1:37" ht="48.75" customHeight="1">
      <c r="A43" s="388" t="s">
        <v>355</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row>
    <row r="44" spans="1:37" ht="6" customHeight="1">
      <c r="A44" s="25"/>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37" ht="3.75" customHeight="1">
      <c r="A45" s="2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37" ht="16.5" thickBot="1"/>
    <row r="47" spans="1:37" ht="19.5">
      <c r="A47" s="174" t="s">
        <v>262</v>
      </c>
      <c r="B47" s="175"/>
      <c r="C47" s="175"/>
      <c r="D47" s="175"/>
      <c r="E47" s="175"/>
      <c r="F47" s="175"/>
      <c r="G47" s="175"/>
      <c r="H47" s="175"/>
      <c r="I47" s="175"/>
      <c r="J47" s="175"/>
      <c r="K47" s="175"/>
      <c r="L47" s="175"/>
      <c r="M47" s="175"/>
      <c r="N47" s="175"/>
      <c r="O47" s="175"/>
      <c r="P47" s="175"/>
      <c r="Q47" s="175"/>
      <c r="R47" s="176"/>
    </row>
    <row r="48" spans="1:37" ht="16.5">
      <c r="A48" s="291" t="s">
        <v>357</v>
      </c>
      <c r="B48" s="172"/>
      <c r="C48" s="172"/>
      <c r="D48" s="172"/>
      <c r="E48" s="172"/>
      <c r="F48" s="172"/>
      <c r="G48" s="172"/>
      <c r="H48" s="172"/>
      <c r="I48" s="172"/>
      <c r="J48" s="172"/>
      <c r="K48" s="172"/>
      <c r="L48" s="172"/>
      <c r="M48" s="172"/>
      <c r="N48" s="172"/>
      <c r="O48" s="172"/>
      <c r="P48" s="172"/>
      <c r="Q48" s="172"/>
      <c r="R48" s="177"/>
    </row>
    <row r="49" spans="1:18">
      <c r="A49" s="178"/>
      <c r="B49" s="172"/>
      <c r="C49" s="172"/>
      <c r="D49" s="172"/>
      <c r="E49" s="172"/>
      <c r="F49" s="172"/>
      <c r="G49" s="172"/>
      <c r="H49" s="172"/>
      <c r="I49" s="172"/>
      <c r="J49" s="172"/>
      <c r="K49" s="172"/>
      <c r="L49" s="172"/>
      <c r="M49" s="172"/>
      <c r="N49" s="172"/>
      <c r="O49" s="172"/>
      <c r="P49" s="172"/>
      <c r="Q49" s="172"/>
      <c r="R49" s="177"/>
    </row>
    <row r="50" spans="1:18" ht="19.5">
      <c r="A50" s="179" t="s">
        <v>260</v>
      </c>
      <c r="B50" s="173"/>
      <c r="C50" s="173"/>
      <c r="D50" s="173"/>
      <c r="E50" s="173"/>
      <c r="F50" s="173"/>
      <c r="G50" s="173"/>
      <c r="H50" s="173"/>
      <c r="I50" s="173"/>
      <c r="J50" s="173"/>
      <c r="K50" s="173"/>
      <c r="L50" s="173"/>
      <c r="M50" s="173"/>
      <c r="N50" s="173"/>
      <c r="O50" s="173"/>
      <c r="P50" s="173"/>
      <c r="Q50" s="173"/>
      <c r="R50" s="180"/>
    </row>
    <row r="51" spans="1:18" ht="19.5">
      <c r="A51" s="181" t="s">
        <v>343</v>
      </c>
      <c r="B51" s="173"/>
      <c r="C51" s="173"/>
      <c r="D51" s="173"/>
      <c r="E51" s="173"/>
      <c r="F51" s="173"/>
      <c r="G51" s="173"/>
      <c r="H51" s="173"/>
      <c r="I51" s="173"/>
      <c r="J51" s="173"/>
      <c r="K51" s="173"/>
      <c r="L51" s="173"/>
      <c r="M51" s="173"/>
      <c r="N51" s="173"/>
      <c r="O51" s="173"/>
      <c r="P51" s="173"/>
      <c r="Q51" s="173"/>
      <c r="R51" s="180"/>
    </row>
    <row r="52" spans="1:18" ht="19.5">
      <c r="A52" s="181" t="s">
        <v>344</v>
      </c>
      <c r="B52" s="173"/>
      <c r="C52" s="173"/>
      <c r="D52" s="173"/>
      <c r="E52" s="173"/>
      <c r="F52" s="173"/>
      <c r="G52" s="173"/>
      <c r="H52" s="173"/>
      <c r="I52" s="173"/>
      <c r="J52" s="173"/>
      <c r="K52" s="173"/>
      <c r="L52" s="173"/>
      <c r="M52" s="173"/>
      <c r="N52" s="173"/>
      <c r="O52" s="173"/>
      <c r="P52" s="173"/>
      <c r="Q52" s="173"/>
      <c r="R52" s="180"/>
    </row>
    <row r="53" spans="1:18" ht="19.5">
      <c r="A53" s="181"/>
      <c r="B53" s="173"/>
      <c r="C53" s="173"/>
      <c r="D53" s="173"/>
      <c r="E53" s="173"/>
      <c r="F53" s="173"/>
      <c r="G53" s="173"/>
      <c r="H53" s="173"/>
      <c r="I53" s="173"/>
      <c r="J53" s="173"/>
      <c r="K53" s="173"/>
      <c r="L53" s="173"/>
      <c r="M53" s="173"/>
      <c r="N53" s="173"/>
      <c r="O53" s="173"/>
      <c r="P53" s="173"/>
      <c r="Q53" s="173"/>
      <c r="R53" s="180"/>
    </row>
    <row r="54" spans="1:18" ht="19.5">
      <c r="A54" s="179" t="s">
        <v>261</v>
      </c>
      <c r="B54" s="173"/>
      <c r="C54" s="173"/>
      <c r="D54" s="173"/>
      <c r="E54" s="173"/>
      <c r="F54" s="173"/>
      <c r="G54" s="173"/>
      <c r="H54" s="173"/>
      <c r="I54" s="173"/>
      <c r="J54" s="173"/>
      <c r="K54" s="173"/>
      <c r="L54" s="173"/>
      <c r="M54" s="173"/>
      <c r="N54" s="173"/>
      <c r="O54" s="173"/>
      <c r="P54" s="173"/>
      <c r="Q54" s="173"/>
      <c r="R54" s="180"/>
    </row>
    <row r="55" spans="1:18" ht="17.25" thickBot="1">
      <c r="A55" s="182" t="s">
        <v>303</v>
      </c>
      <c r="B55" s="183"/>
      <c r="C55" s="183"/>
      <c r="D55" s="183"/>
      <c r="E55" s="183"/>
      <c r="F55" s="183"/>
      <c r="G55" s="183"/>
      <c r="H55" s="183"/>
      <c r="I55" s="183"/>
      <c r="J55" s="183"/>
      <c r="K55" s="183"/>
      <c r="L55" s="183"/>
      <c r="M55" s="183"/>
      <c r="N55" s="183"/>
      <c r="O55" s="183"/>
      <c r="P55" s="183"/>
      <c r="Q55" s="183"/>
      <c r="R55" s="184"/>
    </row>
  </sheetData>
  <sheetProtection sheet="1" selectLockedCells="1"/>
  <mergeCells count="75">
    <mergeCell ref="AA35:AJ35"/>
    <mergeCell ref="A36:D36"/>
    <mergeCell ref="E36:Y36"/>
    <mergeCell ref="A37:D37"/>
    <mergeCell ref="E37:Y37"/>
    <mergeCell ref="T23:Y23"/>
    <mergeCell ref="O35:S35"/>
    <mergeCell ref="T35:Y35"/>
    <mergeCell ref="E35:N35"/>
    <mergeCell ref="K23:L23"/>
    <mergeCell ref="V33:Y34"/>
    <mergeCell ref="A24:A25"/>
    <mergeCell ref="B24:Y24"/>
    <mergeCell ref="V29:Y32"/>
    <mergeCell ref="E28:U28"/>
    <mergeCell ref="V28:Y28"/>
    <mergeCell ref="N30:U32"/>
    <mergeCell ref="A41:A42"/>
    <mergeCell ref="B41:Y41"/>
    <mergeCell ref="B42:Y42"/>
    <mergeCell ref="A43:Y43"/>
    <mergeCell ref="A39:B40"/>
    <mergeCell ref="C39:H39"/>
    <mergeCell ref="I39:N39"/>
    <mergeCell ref="O39:T39"/>
    <mergeCell ref="U39:Y39"/>
    <mergeCell ref="C40:F40"/>
    <mergeCell ref="R40:U40"/>
    <mergeCell ref="G40:H40"/>
    <mergeCell ref="I40:J40"/>
    <mergeCell ref="K40:Q40"/>
    <mergeCell ref="V40:Y40"/>
    <mergeCell ref="A14:B14"/>
    <mergeCell ref="A15:B15"/>
    <mergeCell ref="C15:Y15"/>
    <mergeCell ref="C14:Y14"/>
    <mergeCell ref="A16:B17"/>
    <mergeCell ref="C16:Y16"/>
    <mergeCell ref="C17:Y17"/>
    <mergeCell ref="A1:Y1"/>
    <mergeCell ref="V3:Y3"/>
    <mergeCell ref="A11:Y11"/>
    <mergeCell ref="A13:B13"/>
    <mergeCell ref="C13:Y13"/>
    <mergeCell ref="S19:Y19"/>
    <mergeCell ref="A21:B21"/>
    <mergeCell ref="D18:F18"/>
    <mergeCell ref="H18:K18"/>
    <mergeCell ref="S20:Y20"/>
    <mergeCell ref="K21:Q21"/>
    <mergeCell ref="G20:K20"/>
    <mergeCell ref="C21:J21"/>
    <mergeCell ref="A18:B20"/>
    <mergeCell ref="C19:F19"/>
    <mergeCell ref="C20:F20"/>
    <mergeCell ref="R21:Y21"/>
    <mergeCell ref="L19:R19"/>
    <mergeCell ref="L20:R20"/>
    <mergeCell ref="G19:K19"/>
    <mergeCell ref="A22:B22"/>
    <mergeCell ref="K22:Q22"/>
    <mergeCell ref="B25:Y25"/>
    <mergeCell ref="A27:A35"/>
    <mergeCell ref="B27:D27"/>
    <mergeCell ref="B35:D35"/>
    <mergeCell ref="R22:Y22"/>
    <mergeCell ref="C22:J22"/>
    <mergeCell ref="C23:F23"/>
    <mergeCell ref="H23:I23"/>
    <mergeCell ref="B28:D32"/>
    <mergeCell ref="A23:B23"/>
    <mergeCell ref="E27:Y27"/>
    <mergeCell ref="B33:D34"/>
    <mergeCell ref="E33:Q34"/>
    <mergeCell ref="N29:U29"/>
  </mergeCells>
  <phoneticPr fontId="1"/>
  <conditionalFormatting sqref="C13:Y13">
    <cfRule type="expression" dxfId="80" priority="31">
      <formula>$C$13=""</formula>
    </cfRule>
  </conditionalFormatting>
  <conditionalFormatting sqref="C14:Y14">
    <cfRule type="expression" dxfId="79" priority="24">
      <formula>$C$14=""</formula>
    </cfRule>
  </conditionalFormatting>
  <conditionalFormatting sqref="C21:J22 R21:Y21 C23:F23 H23:I23 K23:L23">
    <cfRule type="containsBlanks" dxfId="78" priority="27">
      <formula>LEN(TRIM(C21))=0</formula>
    </cfRule>
  </conditionalFormatting>
  <conditionalFormatting sqref="C20:R20">
    <cfRule type="containsBlanks" dxfId="77" priority="21">
      <formula>LEN(TRIM(C20))=0</formula>
    </cfRule>
  </conditionalFormatting>
  <conditionalFormatting sqref="C15:Y15">
    <cfRule type="containsBlanks" dxfId="76" priority="19">
      <formula>LEN(TRIM(C15))=0</formula>
    </cfRule>
  </conditionalFormatting>
  <conditionalFormatting sqref="D18 H18">
    <cfRule type="containsBlanks" dxfId="75" priority="18">
      <formula>LEN(TRIM(D18))=0</formula>
    </cfRule>
  </conditionalFormatting>
  <conditionalFormatting sqref="E35:N35">
    <cfRule type="expression" dxfId="74" priority="17">
      <formula>$E$35=""</formula>
    </cfRule>
  </conditionalFormatting>
  <conditionalFormatting sqref="E27:Y27">
    <cfRule type="expression" dxfId="73" priority="13">
      <formula>$E$27=""</formula>
    </cfRule>
  </conditionalFormatting>
  <conditionalFormatting sqref="T35:Y35">
    <cfRule type="containsBlanks" dxfId="72" priority="12">
      <formula>LEN(TRIM(T35))=0</formula>
    </cfRule>
  </conditionalFormatting>
  <conditionalFormatting sqref="V3:Y3">
    <cfRule type="expression" dxfId="71" priority="11">
      <formula>$V$3=""</formula>
    </cfRule>
  </conditionalFormatting>
  <conditionalFormatting sqref="C16:Y17">
    <cfRule type="containsBlanks" dxfId="70" priority="10">
      <formula>LEN(TRIM(C16))=0</formula>
    </cfRule>
  </conditionalFormatting>
  <conditionalFormatting sqref="AA32">
    <cfRule type="containsText" dxfId="69" priority="9" operator="containsText" text="要確認">
      <formula>NOT(ISERROR(SEARCH("要確認",AA32)))</formula>
    </cfRule>
  </conditionalFormatting>
  <conditionalFormatting sqref="E33">
    <cfRule type="expression" dxfId="68" priority="8">
      <formula>$E$33=""</formula>
    </cfRule>
  </conditionalFormatting>
  <conditionalFormatting sqref="V29:Y32">
    <cfRule type="expression" dxfId="67" priority="6">
      <formula>$V$29=""</formula>
    </cfRule>
  </conditionalFormatting>
  <conditionalFormatting sqref="V33:Y34">
    <cfRule type="expression" dxfId="66" priority="4">
      <formula>$V$33=""</formula>
    </cfRule>
  </conditionalFormatting>
  <dataValidations xWindow="971" yWindow="490" count="16">
    <dataValidation type="textLength" errorStyle="warning" imeMode="halfAlpha" operator="equal" allowBlank="1" showInputMessage="1" showErrorMessage="1" error="8文字の学籍を入力してください。_x000a_Please enter the 8-character  student number." sqref="R22:Y22" xr:uid="{40328F69-9E97-4BD0-A449-CC07D4F6C8B8}">
      <formula1>8</formula1>
    </dataValidation>
    <dataValidation type="textLength" imeMode="disabled" operator="equal" allowBlank="1" showInputMessage="1" showErrorMessage="1" sqref="C23:F23" xr:uid="{2C587E9F-5828-4E00-9A97-3B10786DFCCA}">
      <formula1>4</formula1>
    </dataValidation>
    <dataValidation type="textLength" imeMode="disabled" operator="lessThanOrEqual" allowBlank="1" showInputMessage="1" showErrorMessage="1" sqref="K23:L23 H23:I23" xr:uid="{6582F907-C5B9-42E0-AA79-CD3D660891BB}">
      <formula1>2</formula1>
    </dataValidation>
    <dataValidation imeMode="halfAlpha" allowBlank="1" showInputMessage="1" showErrorMessage="1" sqref="R21:Y21" xr:uid="{FE6BAC89-2347-43E4-B110-38D7361E67FF}"/>
    <dataValidation imeMode="hiragana" allowBlank="1" showInputMessage="1" showErrorMessage="1" sqref="C20:Y20" xr:uid="{74E42114-6DB8-4845-A4AA-1B40DE31A645}"/>
    <dataValidation type="textLength" imeMode="disabled" operator="equal" allowBlank="1" showInputMessage="1" showErrorMessage="1" error="ハイフン（-）を含めた8文字を入力してください。_x000a_Please enter 8 characters including hyphen (-)_x000a__x000a_【例／e.g】  　152-8550" promptTitle="ーーーーーーーーーーーーーーーーーーーーーーーーーーーーーーーー" prompt="ハイフン（-）を含めた8文字を入力してください。_x000a_Please enter 8 characters including hyphen (-)_x000a__x000a_【例／e.g】  　152-8550" sqref="L18:Y18" xr:uid="{C08F3CCC-89A6-45D2-A455-27ACD1A8A0B0}">
      <formula1>8</formula1>
    </dataValidation>
    <dataValidation imeMode="fullKatakana" allowBlank="1" showErrorMessage="1" prompt="姓と名の間のスペースは不要です。_x000a_no need to enter a &quot;space&quot; between the first and last name._x000a_" sqref="C16:Y16" xr:uid="{B2137BB3-76F9-49AA-BE53-9ADBDAAA27EA}"/>
    <dataValidation allowBlank="1" showInputMessage="1" showErrorMessage="1" promptTitle="ーーーーーーーーーーーーーーーーーーーーーーーーーーーーーーーー" prompt="姓と名の間にスペースを入れてください｡_x000a_Please put a space between the first and last name." sqref="C17:Y17" xr:uid="{B46792F2-63B0-4572-AFC3-D139DD9F2F6B}"/>
    <dataValidation imeMode="fullKatakana" allowBlank="1" showInputMessage="1" showErrorMessage="1" promptTitle="ーーーーーーーーーーーーーーーーーーーーーーーーーーーーーーーー" prompt="･姓と名の間にスペースを入れてください｡／_x000a_Please put a space between the first and last name._x000a__x000a_･振込用の口座名義はほとんどの場合カタカナです。ローマ字で入力する際は、通帳見開きやWebで振込用の口座名義をよく確認してください。キャッシュカードの名義（ローマ字）とは一致しない場合があります。" sqref="E27:Y27" xr:uid="{145F288E-9E57-4A72-A52C-9EC4A63B3F50}"/>
    <dataValidation type="textLength" errorStyle="warning" imeMode="disabled" operator="equal" allowBlank="1" showInputMessage="1" showErrorMessage="1" error="8文字の職員番号を入力してください。_x000a_Please enter the 8-character staff ID number." sqref="C21:J21" xr:uid="{616F202B-1AD8-4318-9C67-6BB69F8C4B22}">
      <formula1>8</formula1>
    </dataValidation>
    <dataValidation type="textLength" errorStyle="warning" imeMode="disabled" operator="equal" allowBlank="1" showInputMessage="1" showErrorMessage="1" error="8文字の学籍を入力してください。_x000a_Please enter the 8-character  student number." sqref="C22:J22" xr:uid="{C1592B9E-3D55-415D-B834-90D0D0179C4B}">
      <formula1>8</formula1>
    </dataValidation>
    <dataValidation type="textLength" errorStyle="warning" imeMode="disabled" operator="equal" allowBlank="1" showInputMessage="1" showErrorMessage="1" errorTitle="ーーーーーーーーーーーーーーーーーー" error="口座番号が7桁ではありません。入力しますか？_x000a_Account number is not  7 digits.Would you like to enter it?" promptTitle="ーーーーーーーーーーーーーーーーーー" prompt="口座番号を7桁で入力してください。_x000a_Please enter your account number in 7 digits._x000a__x000a_1234　→　0001234" sqref="T35:Y35" xr:uid="{46DA91E6-3499-49D1-B155-59BBDE3F8446}">
      <formula1>7</formula1>
    </dataValidation>
    <dataValidation type="textLength" imeMode="disabled" operator="equal" allowBlank="1" showInputMessage="1" showErrorMessage="1" errorTitle="ーーーーーーーーーーーーー" error="3桁で入力してください。_x000a_Please enter in 3 digits." promptTitle="ーーーーーーーーーーーーーー" prompt="3桁で入力してください。_x000a_Please enter in 3 digits." sqref="D18:F18" xr:uid="{C144F448-1439-4622-85BA-4749558E98E0}">
      <formula1>3</formula1>
    </dataValidation>
    <dataValidation type="textLength" imeMode="disabled" operator="equal" allowBlank="1" showInputMessage="1" showErrorMessage="1" errorTitle="ーーーーーーーーーーーーー" error="4桁で入力してください。_x000a_Please enter 4 digits." promptTitle="ーーーーーーーーーーーーー" prompt="4桁で入力してください。_x000a_Please enter in 4 digits." sqref="H18:K18" xr:uid="{278342C9-0B65-431A-B592-8985A83FE472}">
      <formula1>4</formula1>
    </dataValidation>
    <dataValidation type="textLength" errorStyle="warning" imeMode="disabled" operator="equal" allowBlank="1" showInputMessage="1" showErrorMessage="1" errorTitle="ーーーーーーーーーーーーーーーーーー" error="支店コードが3桁ではありません。入力しますか？_x000a_Branch Code is not 3 digits.Would you like to enter it?" promptTitle="ーーーーーーーーーーーーーーーーーー" prompt="支店コードを3桁で入力してください。_x000a_Please enter Branch Code in 3 digits._x000a__x000a_12　→　012" sqref="V33:Y34" xr:uid="{2792F962-C19A-4586-918C-F4EFEB03D7D1}">
      <formula1>3</formula1>
    </dataValidation>
    <dataValidation type="textLength" errorStyle="warning" imeMode="disabled" operator="equal" allowBlank="1" showInputMessage="1" showErrorMessage="1" errorTitle="ーーーーーーーーーーーーーーーーーー" error="金融機関コードが4桁ではありません。入力しますか？_x000a_Your Bank Code is not 4 digits.Would you like to enter it?" promptTitle="ーーーーーーーーーーーーーーーーーー" prompt="金融機関コードを4桁で入力してください。_x000a_Please enter your Bank Code in 4 digits._x000a__x000a_12　→　0012_x000a_" sqref="V29:Y32" xr:uid="{E52EBDE6-B952-415E-8360-788B238B6D9B}">
      <formula1>4</formula1>
    </dataValidation>
  </dataValidations>
  <hyperlinks>
    <hyperlink ref="AA28" r:id="rId1" display="金融機関コード検索／Bank code serch" xr:uid="{D29BEC55-C84B-458D-9982-5576AF7C80DC}"/>
    <hyperlink ref="A48" r:id="rId2" xr:uid="{E7BB58D3-0CBD-4194-A5A9-18629987DB29}"/>
  </hyperlinks>
  <printOptions horizontalCentered="1"/>
  <pageMargins left="0.37" right="0.25" top="0.51" bottom="0.2" header="0.31496062992125984" footer="0.2"/>
  <pageSetup paperSize="9" scale="62" orientation="portrait" r:id="rId3"/>
  <colBreaks count="1" manualBreakCount="1">
    <brk id="26"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2300" r:id="rId6" name="Check Box 12">
              <controlPr defaultSize="0" autoFill="0" autoLine="0" autoPict="0">
                <anchor moveWithCells="1">
                  <from>
                    <xdr:col>4</xdr:col>
                    <xdr:colOff>47625</xdr:colOff>
                    <xdr:row>34</xdr:row>
                    <xdr:rowOff>476250</xdr:rowOff>
                  </from>
                  <to>
                    <xdr:col>7</xdr:col>
                    <xdr:colOff>238125</xdr:colOff>
                    <xdr:row>35</xdr:row>
                    <xdr:rowOff>228600</xdr:rowOff>
                  </to>
                </anchor>
              </controlPr>
            </control>
          </mc:Choice>
        </mc:AlternateContent>
        <mc:AlternateContent xmlns:mc="http://schemas.openxmlformats.org/markup-compatibility/2006">
          <mc:Choice Requires="x14">
            <control shapeId="12301" r:id="rId7" name="Check Box 13">
              <controlPr defaultSize="0" autoFill="0" autoLine="0" autoPict="0">
                <anchor moveWithCells="1">
                  <from>
                    <xdr:col>4</xdr:col>
                    <xdr:colOff>142875</xdr:colOff>
                    <xdr:row>35</xdr:row>
                    <xdr:rowOff>142875</xdr:rowOff>
                  </from>
                  <to>
                    <xdr:col>8</xdr:col>
                    <xdr:colOff>0</xdr:colOff>
                    <xdr:row>35</xdr:row>
                    <xdr:rowOff>390525</xdr:rowOff>
                  </to>
                </anchor>
              </controlPr>
            </control>
          </mc:Choice>
        </mc:AlternateContent>
        <mc:AlternateContent xmlns:mc="http://schemas.openxmlformats.org/markup-compatibility/2006">
          <mc:Choice Requires="x14">
            <control shapeId="12302" r:id="rId8" name="Check Box 14">
              <controlPr defaultSize="0" autoFill="0" autoLine="0" autoPict="0">
                <anchor moveWithCells="1">
                  <from>
                    <xdr:col>4</xdr:col>
                    <xdr:colOff>152400</xdr:colOff>
                    <xdr:row>36</xdr:row>
                    <xdr:rowOff>561975</xdr:rowOff>
                  </from>
                  <to>
                    <xdr:col>5</xdr:col>
                    <xdr:colOff>152400</xdr:colOff>
                    <xdr:row>36</xdr:row>
                    <xdr:rowOff>838200</xdr:rowOff>
                  </to>
                </anchor>
              </controlPr>
            </control>
          </mc:Choice>
        </mc:AlternateContent>
        <mc:AlternateContent xmlns:mc="http://schemas.openxmlformats.org/markup-compatibility/2006">
          <mc:Choice Requires="x14">
            <control shapeId="12303" r:id="rId9" name="Check Box 15">
              <controlPr defaultSize="0" autoFill="0" autoLine="0" autoPict="0">
                <anchor moveWithCells="1">
                  <from>
                    <xdr:col>4</xdr:col>
                    <xdr:colOff>38100</xdr:colOff>
                    <xdr:row>36</xdr:row>
                    <xdr:rowOff>28575</xdr:rowOff>
                  </from>
                  <to>
                    <xdr:col>5</xdr:col>
                    <xdr:colOff>123825</xdr:colOff>
                    <xdr:row>36</xdr:row>
                    <xdr:rowOff>228600</xdr:rowOff>
                  </to>
                </anchor>
              </controlPr>
            </control>
          </mc:Choice>
        </mc:AlternateContent>
        <mc:AlternateContent xmlns:mc="http://schemas.openxmlformats.org/markup-compatibility/2006">
          <mc:Choice Requires="x14">
            <control shapeId="12304" r:id="rId10" name="Check Box 16">
              <controlPr defaultSize="0" autoFill="0" autoLine="0" autoPict="0">
                <anchor moveWithCells="1">
                  <from>
                    <xdr:col>4</xdr:col>
                    <xdr:colOff>38100</xdr:colOff>
                    <xdr:row>36</xdr:row>
                    <xdr:rowOff>228600</xdr:rowOff>
                  </from>
                  <to>
                    <xdr:col>5</xdr:col>
                    <xdr:colOff>76200</xdr:colOff>
                    <xdr:row>36</xdr:row>
                    <xdr:rowOff>428625</xdr:rowOff>
                  </to>
                </anchor>
              </controlPr>
            </control>
          </mc:Choice>
        </mc:AlternateContent>
        <mc:AlternateContent xmlns:mc="http://schemas.openxmlformats.org/markup-compatibility/2006">
          <mc:Choice Requires="x14">
            <control shapeId="12305" r:id="rId11" name="Check Box 17">
              <controlPr defaultSize="0" autoFill="0" autoLine="0" autoPict="0">
                <anchor moveWithCells="1">
                  <from>
                    <xdr:col>4</xdr:col>
                    <xdr:colOff>152400</xdr:colOff>
                    <xdr:row>36</xdr:row>
                    <xdr:rowOff>847725</xdr:rowOff>
                  </from>
                  <to>
                    <xdr:col>5</xdr:col>
                    <xdr:colOff>142875</xdr:colOff>
                    <xdr:row>36</xdr:row>
                    <xdr:rowOff>1133475</xdr:rowOff>
                  </to>
                </anchor>
              </controlPr>
            </control>
          </mc:Choice>
        </mc:AlternateContent>
        <mc:AlternateContent xmlns:mc="http://schemas.openxmlformats.org/markup-compatibility/2006">
          <mc:Choice Requires="x14">
            <control shapeId="12317" r:id="rId12" name="Check Box 29">
              <controlPr defaultSize="0" autoFill="0" autoLine="0" autoPict="0">
                <anchor moveWithCells="1">
                  <from>
                    <xdr:col>17</xdr:col>
                    <xdr:colOff>66675</xdr:colOff>
                    <xdr:row>32</xdr:row>
                    <xdr:rowOff>57150</xdr:rowOff>
                  </from>
                  <to>
                    <xdr:col>20</xdr:col>
                    <xdr:colOff>266700</xdr:colOff>
                    <xdr:row>32</xdr:row>
                    <xdr:rowOff>209550</xdr:rowOff>
                  </to>
                </anchor>
              </controlPr>
            </control>
          </mc:Choice>
        </mc:AlternateContent>
        <mc:AlternateContent xmlns:mc="http://schemas.openxmlformats.org/markup-compatibility/2006">
          <mc:Choice Requires="x14">
            <control shapeId="12318" r:id="rId13" name="Check Box 30">
              <controlPr defaultSize="0" autoFill="0" autoLine="0" autoPict="0">
                <anchor moveWithCells="1">
                  <from>
                    <xdr:col>17</xdr:col>
                    <xdr:colOff>76200</xdr:colOff>
                    <xdr:row>33</xdr:row>
                    <xdr:rowOff>47625</xdr:rowOff>
                  </from>
                  <to>
                    <xdr:col>20</xdr:col>
                    <xdr:colOff>276225</xdr:colOff>
                    <xdr:row>33</xdr:row>
                    <xdr:rowOff>200025</xdr:rowOff>
                  </to>
                </anchor>
              </controlPr>
            </control>
          </mc:Choice>
        </mc:AlternateContent>
        <mc:AlternateContent xmlns:mc="http://schemas.openxmlformats.org/markup-compatibility/2006">
          <mc:Choice Requires="x14">
            <control shapeId="12321" r:id="rId14" name="Check Box 33">
              <controlPr defaultSize="0" autoFill="0" autoLine="0" autoPict="0">
                <anchor moveWithCells="1">
                  <from>
                    <xdr:col>17</xdr:col>
                    <xdr:colOff>66675</xdr:colOff>
                    <xdr:row>31</xdr:row>
                    <xdr:rowOff>85725</xdr:rowOff>
                  </from>
                  <to>
                    <xdr:col>21</xdr:col>
                    <xdr:colOff>142875</xdr:colOff>
                    <xdr:row>32</xdr:row>
                    <xdr:rowOff>9525</xdr:rowOff>
                  </to>
                </anchor>
              </controlPr>
            </control>
          </mc:Choice>
        </mc:AlternateContent>
        <mc:AlternateContent xmlns:mc="http://schemas.openxmlformats.org/markup-compatibility/2006">
          <mc:Choice Requires="x14">
            <control shapeId="12322" r:id="rId15" name="Check Box 34">
              <controlPr defaultSize="0" autoFill="0" autoLine="0" autoPict="0">
                <anchor moveWithCells="1">
                  <from>
                    <xdr:col>4</xdr:col>
                    <xdr:colOff>104775</xdr:colOff>
                    <xdr:row>28</xdr:row>
                    <xdr:rowOff>57150</xdr:rowOff>
                  </from>
                  <to>
                    <xdr:col>11</xdr:col>
                    <xdr:colOff>133350</xdr:colOff>
                    <xdr:row>28</xdr:row>
                    <xdr:rowOff>228600</xdr:rowOff>
                  </to>
                </anchor>
              </controlPr>
            </control>
          </mc:Choice>
        </mc:AlternateContent>
        <mc:AlternateContent xmlns:mc="http://schemas.openxmlformats.org/markup-compatibility/2006">
          <mc:Choice Requires="x14">
            <control shapeId="12323" r:id="rId16" name="Check Box 35">
              <controlPr defaultSize="0" autoFill="0" autoLine="0" autoPict="0">
                <anchor moveWithCells="1">
                  <from>
                    <xdr:col>4</xdr:col>
                    <xdr:colOff>104775</xdr:colOff>
                    <xdr:row>29</xdr:row>
                    <xdr:rowOff>76200</xdr:rowOff>
                  </from>
                  <to>
                    <xdr:col>10</xdr:col>
                    <xdr:colOff>76200</xdr:colOff>
                    <xdr:row>29</xdr:row>
                    <xdr:rowOff>238125</xdr:rowOff>
                  </to>
                </anchor>
              </controlPr>
            </control>
          </mc:Choice>
        </mc:AlternateContent>
        <mc:AlternateContent xmlns:mc="http://schemas.openxmlformats.org/markup-compatibility/2006">
          <mc:Choice Requires="x14">
            <control shapeId="12324" r:id="rId17" name="Check Box 36">
              <controlPr defaultSize="0" autoFill="0" autoLine="0" autoPict="0">
                <anchor moveWithCells="1">
                  <from>
                    <xdr:col>4</xdr:col>
                    <xdr:colOff>104775</xdr:colOff>
                    <xdr:row>30</xdr:row>
                    <xdr:rowOff>76200</xdr:rowOff>
                  </from>
                  <to>
                    <xdr:col>10</xdr:col>
                    <xdr:colOff>295275</xdr:colOff>
                    <xdr:row>30</xdr:row>
                    <xdr:rowOff>228600</xdr:rowOff>
                  </to>
                </anchor>
              </controlPr>
            </control>
          </mc:Choice>
        </mc:AlternateContent>
        <mc:AlternateContent xmlns:mc="http://schemas.openxmlformats.org/markup-compatibility/2006">
          <mc:Choice Requires="x14">
            <control shapeId="12325" r:id="rId18" name="Check Box 37">
              <controlPr defaultSize="0" autoFill="0" autoLine="0" autoPict="0">
                <anchor moveWithCells="1">
                  <from>
                    <xdr:col>4</xdr:col>
                    <xdr:colOff>104775</xdr:colOff>
                    <xdr:row>31</xdr:row>
                    <xdr:rowOff>66675</xdr:rowOff>
                  </from>
                  <to>
                    <xdr:col>12</xdr:col>
                    <xdr:colOff>266700</xdr:colOff>
                    <xdr:row>31</xdr:row>
                    <xdr:rowOff>209550</xdr:rowOff>
                  </to>
                </anchor>
              </controlPr>
            </control>
          </mc:Choice>
        </mc:AlternateContent>
        <mc:AlternateContent xmlns:mc="http://schemas.openxmlformats.org/markup-compatibility/2006">
          <mc:Choice Requires="x14">
            <control shapeId="12326" r:id="rId19" name="Check Box 38">
              <controlPr defaultSize="0" autoFill="0" autoLine="0" autoPict="0">
                <anchor moveWithCells="1">
                  <from>
                    <xdr:col>17</xdr:col>
                    <xdr:colOff>66675</xdr:colOff>
                    <xdr:row>30</xdr:row>
                    <xdr:rowOff>209550</xdr:rowOff>
                  </from>
                  <to>
                    <xdr:col>19</xdr:col>
                    <xdr:colOff>276225</xdr:colOff>
                    <xdr:row>31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0000000-000E-0000-0000-000001000000}">
            <xm:f>リスト_登録用紙!$R$15=FALSE</xm:f>
            <x14:dxf>
              <fill>
                <patternFill>
                  <bgColor theme="1"/>
                </patternFill>
              </fill>
            </x14:dxf>
          </x14:cfRule>
          <xm:sqref>N30</xm:sqref>
        </x14:conditionalFormatting>
        <x14:conditionalFormatting xmlns:xm="http://schemas.microsoft.com/office/excel/2006/main">
          <x14:cfRule type="expression" priority="23" id="{08C41C77-C5F3-4B91-93E4-4CDB96F3B77B}">
            <xm:f>OR($C$14=リスト_登録用紙!$F$7, $C$14=リスト_登録用紙!$F$8)</xm:f>
            <x14:dxf>
              <fill>
                <patternFill>
                  <bgColor theme="1"/>
                </patternFill>
              </fill>
            </x14:dxf>
          </x14:cfRule>
          <xm:sqref>C21:J21</xm:sqref>
        </x14:conditionalFormatting>
        <x14:conditionalFormatting xmlns:xm="http://schemas.microsoft.com/office/excel/2006/main">
          <x14:cfRule type="expression" priority="26" id="{D320B26F-5E0E-4777-8B67-08D4277D1562}">
            <xm:f>OR($C$14=リスト_登録用紙!$F$5, $C$14=リスト_登録用紙!$F$6, $C$14=リスト_登録用紙!$F$8)</xm:f>
            <x14:dxf>
              <fill>
                <patternFill>
                  <bgColor theme="1"/>
                </patternFill>
              </fill>
            </x14:dxf>
          </x14:cfRule>
          <xm:sqref>C22:J22</xm:sqref>
        </x14:conditionalFormatting>
        <x14:conditionalFormatting xmlns:xm="http://schemas.microsoft.com/office/excel/2006/main">
          <x14:cfRule type="expression" priority="5" id="{01F26304-5AC2-4516-91F5-8ACD7D27C413}">
            <xm:f>OR($V$29=リスト_登録用紙!$Q$9,$V$29=リスト_登録用紙!$Q$10)</xm:f>
            <x14:dxf>
              <fill>
                <patternFill>
                  <bgColor rgb="FFFFFF00"/>
                </patternFill>
              </fill>
            </x14:dxf>
          </x14:cfRule>
          <xm:sqref>V29:Y32</xm:sqref>
        </x14:conditionalFormatting>
        <x14:conditionalFormatting xmlns:xm="http://schemas.microsoft.com/office/excel/2006/main">
          <x14:cfRule type="expression" priority="2" id="{02D147E6-1FEE-4172-AEA8-5518C88C27DE}">
            <xm:f>リスト_登録用紙!$R$11=5</xm:f>
            <x14:dxf>
              <fill>
                <patternFill>
                  <bgColor theme="8" tint="0.59996337778862885"/>
                </patternFill>
              </fill>
            </x14:dxf>
          </x14:cfRule>
          <xm:sqref>N30:U32</xm:sqref>
        </x14:conditionalFormatting>
        <x14:conditionalFormatting xmlns:xm="http://schemas.microsoft.com/office/excel/2006/main">
          <x14:cfRule type="expression" priority="1" id="{8F5E626C-7EFB-4959-AA85-62CB56CC66CC}">
            <xm:f>リスト_登録用紙!$R$11=5</xm:f>
            <x14:dxf>
              <fill>
                <patternFill>
                  <bgColor theme="8" tint="0.59996337778862885"/>
                </patternFill>
              </fill>
            </x14:dxf>
          </x14:cfRule>
          <xm:sqref>E29:M32</xm:sqref>
        </x14:conditionalFormatting>
      </x14:conditionalFormattings>
    </ext>
    <ext xmlns:x14="http://schemas.microsoft.com/office/spreadsheetml/2009/9/main" uri="{CCE6A557-97BC-4b89-ADB6-D9C93CAAB3DF}">
      <x14:dataValidations xmlns:xm="http://schemas.microsoft.com/office/excel/2006/main" xWindow="971" yWindow="490" count="3">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C4A2BDE1-9652-412C-8833-C587AA1833DC}">
          <x14:formula1>
            <xm:f>リスト_登録用紙!$B$5:$B$8</xm:f>
          </x14:formula1>
          <xm:sqref>C13:Y13</xm:sqref>
        </x14:dataValidation>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651FA9B0-B3DC-4EAF-A42E-072AC44D8EA7}">
          <x14:formula1>
            <xm:f>リスト_登録用紙!$F$5:$F$8</xm:f>
          </x14:formula1>
          <xm:sqref>C14:Y14</xm:sqref>
        </x14:dataValidation>
        <x14:dataValidation type="list" errorStyle="warning" imeMode="halfAlpha" operator="lessThanOrEqual" allowBlank="1" showInputMessage="1" showErrorMessage="1" error="口座番号が7桁を超過しています。_x000a_Account number exceeds 7 digits." promptTitle="ーーーーーーーーーーーーーーーーーーーーーーーーーーーーーーーー" prompt="「普通預金」以外の場合は、リストから該当するものを選択してください。_x000a__x000a_If other than &quot;Saving account&quot;, please select from the list." xr:uid="{B0B1FDF9-C54F-411E-84C1-8F69DD792132}">
          <x14:formula1>
            <xm:f>リスト_登録用紙!$U$5:$U$7</xm:f>
          </x14:formula1>
          <xm:sqref>E35:N35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0507-E24E-4DF4-B4ED-538FFC1EAAF3}">
  <sheetPr>
    <tabColor theme="5" tint="0.59999389629810485"/>
    <pageSetUpPr fitToPage="1"/>
  </sheetPr>
  <dimension ref="A1:AK55"/>
  <sheetViews>
    <sheetView view="pageBreakPreview" zoomScale="70" zoomScaleNormal="85" zoomScaleSheetLayoutView="70" workbookViewId="0">
      <selection activeCell="V33" sqref="V33:Y34"/>
    </sheetView>
  </sheetViews>
  <sheetFormatPr defaultColWidth="9" defaultRowHeight="15.75"/>
  <cols>
    <col min="1" max="1" width="18.875" style="6" customWidth="1"/>
    <col min="2" max="2" width="13" style="6" customWidth="1"/>
    <col min="3" max="25" width="4.5" style="6" customWidth="1"/>
    <col min="26" max="26" width="3" style="6" customWidth="1"/>
    <col min="27" max="27" width="13" style="6" customWidth="1"/>
    <col min="28" max="28" width="15.25" style="6" customWidth="1"/>
    <col min="29" max="29" width="22.875" style="6" customWidth="1"/>
    <col min="30" max="30" width="23" style="6" customWidth="1"/>
    <col min="31" max="16384" width="9" style="6"/>
  </cols>
  <sheetData>
    <row r="1" spans="1:32" ht="24.75" customHeight="1">
      <c r="A1" s="360" t="s">
        <v>0</v>
      </c>
      <c r="B1" s="360"/>
      <c r="C1" s="360"/>
      <c r="D1" s="360"/>
      <c r="E1" s="360"/>
      <c r="F1" s="360"/>
      <c r="G1" s="360"/>
      <c r="H1" s="360"/>
      <c r="I1" s="360"/>
      <c r="J1" s="360"/>
      <c r="K1" s="360"/>
      <c r="L1" s="360"/>
      <c r="M1" s="360"/>
      <c r="N1" s="360"/>
      <c r="O1" s="360"/>
      <c r="P1" s="360"/>
      <c r="Q1" s="360"/>
      <c r="R1" s="360"/>
      <c r="S1" s="360"/>
      <c r="T1" s="360"/>
      <c r="U1" s="360"/>
      <c r="V1" s="360"/>
      <c r="W1" s="360"/>
      <c r="X1" s="360"/>
      <c r="Y1" s="360"/>
      <c r="AA1" s="6" t="s">
        <v>349</v>
      </c>
    </row>
    <row r="2" spans="1:32" ht="7.5" customHeight="1">
      <c r="A2" s="7"/>
      <c r="B2" s="7"/>
      <c r="C2" s="7"/>
      <c r="D2" s="7"/>
      <c r="E2" s="7"/>
      <c r="F2" s="7"/>
      <c r="G2" s="7"/>
      <c r="H2" s="7"/>
      <c r="I2" s="7"/>
      <c r="J2" s="7"/>
      <c r="K2" s="7"/>
      <c r="L2" s="7"/>
      <c r="M2" s="7"/>
      <c r="N2" s="7"/>
      <c r="O2" s="7"/>
      <c r="P2" s="7"/>
      <c r="Q2" s="7"/>
      <c r="R2" s="7"/>
      <c r="S2" s="7"/>
      <c r="T2" s="7"/>
      <c r="U2" s="7"/>
      <c r="V2" s="7"/>
      <c r="W2" s="7"/>
      <c r="X2" s="7"/>
      <c r="Y2" s="7"/>
    </row>
    <row r="3" spans="1:32" ht="16.5">
      <c r="P3" s="8"/>
      <c r="Q3" s="8"/>
      <c r="R3" s="8"/>
      <c r="S3" s="8"/>
      <c r="T3" s="90"/>
      <c r="U3" s="287" t="s">
        <v>340</v>
      </c>
      <c r="V3" s="500">
        <v>45383</v>
      </c>
      <c r="W3" s="500"/>
      <c r="X3" s="500"/>
      <c r="Y3" s="500"/>
    </row>
    <row r="4" spans="1:32" ht="5.25" customHeight="1">
      <c r="A4" s="9"/>
      <c r="B4" s="9"/>
      <c r="C4" s="9"/>
      <c r="D4" s="9"/>
      <c r="E4" s="9"/>
      <c r="F4" s="9"/>
      <c r="G4" s="9"/>
      <c r="H4" s="9"/>
      <c r="I4" s="9"/>
      <c r="J4" s="9"/>
      <c r="K4" s="9"/>
      <c r="L4" s="9"/>
      <c r="M4" s="9"/>
      <c r="N4" s="9"/>
      <c r="O4" s="9"/>
      <c r="P4" s="9"/>
      <c r="Q4" s="9"/>
      <c r="R4" s="9"/>
      <c r="S4" s="9"/>
      <c r="T4" s="9"/>
      <c r="U4" s="9"/>
      <c r="V4" s="9"/>
      <c r="W4" s="9"/>
      <c r="X4" s="9"/>
      <c r="AC4" s="10"/>
      <c r="AD4" s="10"/>
      <c r="AE4" s="10"/>
      <c r="AF4" s="10"/>
    </row>
    <row r="5" spans="1:32" s="13" customFormat="1" ht="18" customHeight="1">
      <c r="A5" s="11" t="s">
        <v>341</v>
      </c>
      <c r="B5" s="11"/>
      <c r="C5" s="11"/>
      <c r="D5" s="11"/>
      <c r="E5" s="11"/>
      <c r="F5" s="11"/>
      <c r="G5" s="11"/>
      <c r="H5" s="11"/>
      <c r="I5" s="11"/>
      <c r="J5" s="11"/>
      <c r="K5" s="11"/>
      <c r="L5" s="11"/>
      <c r="M5" s="11"/>
      <c r="N5" s="11"/>
      <c r="O5" s="11"/>
      <c r="P5" s="11"/>
      <c r="Q5" s="11"/>
      <c r="R5" s="11"/>
      <c r="S5" s="11"/>
      <c r="T5" s="11"/>
      <c r="U5" s="11"/>
      <c r="V5" s="11"/>
      <c r="W5" s="11"/>
      <c r="X5" s="11"/>
      <c r="Y5" s="12"/>
    </row>
    <row r="6" spans="1:32" s="13" customFormat="1" ht="12.75" customHeight="1">
      <c r="A6" s="14"/>
      <c r="B6" s="14"/>
      <c r="C6" s="14"/>
      <c r="D6" s="14"/>
      <c r="E6" s="14"/>
      <c r="F6" s="14"/>
      <c r="G6" s="14"/>
      <c r="H6" s="14"/>
      <c r="I6" s="14"/>
      <c r="J6" s="14"/>
      <c r="K6" s="14"/>
      <c r="L6" s="14"/>
      <c r="M6" s="14"/>
      <c r="N6" s="14"/>
      <c r="O6" s="14"/>
      <c r="P6" s="14"/>
      <c r="Q6" s="14"/>
      <c r="R6" s="14"/>
      <c r="S6" s="14"/>
      <c r="T6" s="14"/>
      <c r="U6" s="14"/>
      <c r="V6" s="14"/>
      <c r="W6" s="14"/>
      <c r="X6" s="14"/>
      <c r="Y6" s="12"/>
      <c r="AC6" s="15"/>
      <c r="AD6" s="15"/>
      <c r="AE6" s="15"/>
      <c r="AF6" s="15"/>
    </row>
    <row r="7" spans="1:32" s="13" customFormat="1" ht="3" customHeight="1">
      <c r="A7" s="14"/>
      <c r="B7" s="14"/>
      <c r="C7" s="14"/>
      <c r="D7" s="14"/>
      <c r="E7" s="14"/>
      <c r="F7" s="14"/>
      <c r="G7" s="14"/>
      <c r="H7" s="14"/>
      <c r="I7" s="14"/>
      <c r="J7" s="14"/>
      <c r="K7" s="14"/>
      <c r="L7" s="14"/>
      <c r="M7" s="14"/>
      <c r="N7" s="14"/>
      <c r="O7" s="14"/>
      <c r="P7" s="14"/>
      <c r="Q7" s="14"/>
      <c r="R7" s="14"/>
      <c r="S7" s="14"/>
      <c r="T7" s="14"/>
      <c r="U7" s="14"/>
      <c r="V7" s="14"/>
      <c r="W7" s="14"/>
      <c r="X7" s="14"/>
      <c r="Y7" s="12"/>
      <c r="AC7" s="15"/>
      <c r="AD7" s="15"/>
      <c r="AE7" s="15"/>
      <c r="AF7" s="15"/>
    </row>
    <row r="8" spans="1:32" s="13" customFormat="1" ht="16.5">
      <c r="A8" s="12" t="s">
        <v>342</v>
      </c>
      <c r="B8" s="12"/>
      <c r="C8" s="12"/>
      <c r="D8" s="12"/>
      <c r="E8" s="12"/>
      <c r="F8" s="12"/>
      <c r="G8" s="12"/>
      <c r="H8" s="12"/>
      <c r="I8" s="12"/>
      <c r="J8" s="12"/>
      <c r="K8" s="12"/>
      <c r="L8" s="12"/>
      <c r="M8" s="12"/>
      <c r="N8" s="12"/>
      <c r="O8" s="12"/>
      <c r="P8" s="12"/>
      <c r="Q8" s="12"/>
      <c r="R8" s="12"/>
      <c r="S8" s="12"/>
      <c r="T8" s="12"/>
      <c r="U8" s="12"/>
      <c r="V8" s="12"/>
      <c r="W8" s="12"/>
      <c r="X8" s="12"/>
      <c r="Y8" s="12"/>
      <c r="AC8" s="15"/>
      <c r="AD8" s="15"/>
      <c r="AE8" s="15"/>
      <c r="AF8" s="15"/>
    </row>
    <row r="9" spans="1:32" s="13" customFormat="1" ht="8.25" customHeight="1">
      <c r="A9" s="12"/>
      <c r="B9" s="12"/>
      <c r="C9" s="12"/>
      <c r="D9" s="12"/>
      <c r="E9" s="12"/>
      <c r="F9" s="12"/>
      <c r="G9" s="12"/>
      <c r="H9" s="12"/>
      <c r="I9" s="12"/>
      <c r="J9" s="12"/>
      <c r="K9" s="12"/>
      <c r="L9" s="12"/>
      <c r="M9" s="12"/>
      <c r="N9" s="12"/>
      <c r="O9" s="12"/>
      <c r="P9" s="12"/>
      <c r="Q9" s="12"/>
      <c r="R9" s="12"/>
      <c r="S9" s="12"/>
      <c r="T9" s="12"/>
      <c r="U9" s="12"/>
      <c r="V9" s="12"/>
      <c r="W9" s="12"/>
      <c r="X9" s="12"/>
      <c r="Y9" s="12"/>
      <c r="AC9" s="15"/>
      <c r="AD9" s="15"/>
      <c r="AE9" s="15"/>
      <c r="AF9" s="15"/>
    </row>
    <row r="10" spans="1:32" ht="3.75" customHeight="1">
      <c r="A10" s="7"/>
      <c r="B10" s="7"/>
      <c r="C10" s="7"/>
      <c r="D10" s="7"/>
      <c r="E10" s="7"/>
      <c r="F10" s="7"/>
      <c r="G10" s="7"/>
      <c r="H10" s="7"/>
      <c r="I10" s="7"/>
      <c r="J10" s="7"/>
      <c r="K10" s="7"/>
      <c r="L10" s="7"/>
      <c r="M10" s="7"/>
      <c r="N10" s="7"/>
      <c r="O10" s="7"/>
      <c r="P10" s="7"/>
      <c r="Q10" s="7"/>
      <c r="R10" s="7"/>
      <c r="S10" s="7"/>
      <c r="T10" s="7"/>
      <c r="U10" s="7"/>
      <c r="V10" s="7"/>
      <c r="W10" s="7"/>
      <c r="X10" s="7"/>
      <c r="Y10" s="7"/>
      <c r="AC10" s="10"/>
      <c r="AD10" s="10"/>
      <c r="AE10" s="10"/>
      <c r="AF10" s="10"/>
    </row>
    <row r="11" spans="1:32" ht="16.5">
      <c r="A11" s="362" t="s">
        <v>1</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AC11" s="10"/>
      <c r="AD11" s="10"/>
      <c r="AE11" s="10"/>
      <c r="AF11" s="10"/>
    </row>
    <row r="12" spans="1:32" ht="6" customHeight="1" thickBot="1">
      <c r="A12" s="7"/>
      <c r="B12" s="7"/>
      <c r="C12" s="7"/>
      <c r="D12" s="7"/>
      <c r="E12" s="7"/>
      <c r="F12" s="7"/>
      <c r="G12" s="7"/>
      <c r="H12" s="7"/>
      <c r="I12" s="7"/>
      <c r="J12" s="7"/>
      <c r="K12" s="7"/>
      <c r="L12" s="7"/>
      <c r="M12" s="7"/>
      <c r="N12" s="7"/>
      <c r="O12" s="7"/>
      <c r="P12" s="7"/>
      <c r="Q12" s="7"/>
      <c r="R12" s="7"/>
      <c r="S12" s="7"/>
      <c r="T12" s="7"/>
      <c r="U12" s="7"/>
      <c r="V12" s="7"/>
      <c r="W12" s="7"/>
      <c r="X12" s="7"/>
      <c r="Y12" s="7"/>
    </row>
    <row r="13" spans="1:32" ht="30" customHeight="1">
      <c r="A13" s="363" t="s">
        <v>183</v>
      </c>
      <c r="B13" s="364"/>
      <c r="C13" s="501" t="s">
        <v>114</v>
      </c>
      <c r="D13" s="502"/>
      <c r="E13" s="502"/>
      <c r="F13" s="502"/>
      <c r="G13" s="502"/>
      <c r="H13" s="502"/>
      <c r="I13" s="502"/>
      <c r="J13" s="502"/>
      <c r="K13" s="502"/>
      <c r="L13" s="502"/>
      <c r="M13" s="502"/>
      <c r="N13" s="502"/>
      <c r="O13" s="502"/>
      <c r="P13" s="502"/>
      <c r="Q13" s="502"/>
      <c r="R13" s="502"/>
      <c r="S13" s="502"/>
      <c r="T13" s="502"/>
      <c r="U13" s="502"/>
      <c r="V13" s="502"/>
      <c r="W13" s="502"/>
      <c r="X13" s="502"/>
      <c r="Y13" s="503"/>
    </row>
    <row r="14" spans="1:32" ht="30" customHeight="1">
      <c r="A14" s="368" t="s">
        <v>184</v>
      </c>
      <c r="B14" s="369"/>
      <c r="C14" s="490" t="s">
        <v>347</v>
      </c>
      <c r="D14" s="491"/>
      <c r="E14" s="491"/>
      <c r="F14" s="491"/>
      <c r="G14" s="491"/>
      <c r="H14" s="491"/>
      <c r="I14" s="491"/>
      <c r="J14" s="491"/>
      <c r="K14" s="491"/>
      <c r="L14" s="491"/>
      <c r="M14" s="491"/>
      <c r="N14" s="491"/>
      <c r="O14" s="491"/>
      <c r="P14" s="491"/>
      <c r="Q14" s="491"/>
      <c r="R14" s="491"/>
      <c r="S14" s="491"/>
      <c r="T14" s="491"/>
      <c r="U14" s="491"/>
      <c r="V14" s="491"/>
      <c r="W14" s="491"/>
      <c r="X14" s="491"/>
      <c r="Y14" s="492"/>
      <c r="AB14" s="10"/>
    </row>
    <row r="15" spans="1:32" ht="30" customHeight="1">
      <c r="A15" s="370" t="s">
        <v>3</v>
      </c>
      <c r="B15" s="371"/>
      <c r="C15" s="490" t="s">
        <v>263</v>
      </c>
      <c r="D15" s="491"/>
      <c r="E15" s="491"/>
      <c r="F15" s="491"/>
      <c r="G15" s="491"/>
      <c r="H15" s="491"/>
      <c r="I15" s="491"/>
      <c r="J15" s="491"/>
      <c r="K15" s="491"/>
      <c r="L15" s="491"/>
      <c r="M15" s="491"/>
      <c r="N15" s="491"/>
      <c r="O15" s="491"/>
      <c r="P15" s="491"/>
      <c r="Q15" s="491"/>
      <c r="R15" s="491"/>
      <c r="S15" s="491"/>
      <c r="T15" s="491"/>
      <c r="U15" s="491"/>
      <c r="V15" s="491"/>
      <c r="W15" s="491"/>
      <c r="X15" s="491"/>
      <c r="Y15" s="492"/>
    </row>
    <row r="16" spans="1:32" ht="15" customHeight="1">
      <c r="A16" s="375" t="s">
        <v>16</v>
      </c>
      <c r="B16" s="376"/>
      <c r="C16" s="493" t="s">
        <v>346</v>
      </c>
      <c r="D16" s="494"/>
      <c r="E16" s="494"/>
      <c r="F16" s="494"/>
      <c r="G16" s="494"/>
      <c r="H16" s="494"/>
      <c r="I16" s="494"/>
      <c r="J16" s="494"/>
      <c r="K16" s="494"/>
      <c r="L16" s="494"/>
      <c r="M16" s="494"/>
      <c r="N16" s="494"/>
      <c r="O16" s="494"/>
      <c r="P16" s="494"/>
      <c r="Q16" s="494"/>
      <c r="R16" s="494"/>
      <c r="S16" s="494"/>
      <c r="T16" s="494"/>
      <c r="U16" s="494"/>
      <c r="V16" s="494"/>
      <c r="W16" s="494"/>
      <c r="X16" s="494"/>
      <c r="Y16" s="495"/>
    </row>
    <row r="17" spans="1:37" ht="27.75" customHeight="1">
      <c r="A17" s="377"/>
      <c r="B17" s="378"/>
      <c r="C17" s="496" t="s">
        <v>345</v>
      </c>
      <c r="D17" s="497"/>
      <c r="E17" s="497"/>
      <c r="F17" s="497"/>
      <c r="G17" s="497"/>
      <c r="H17" s="497"/>
      <c r="I17" s="497"/>
      <c r="J17" s="497"/>
      <c r="K17" s="497"/>
      <c r="L17" s="497"/>
      <c r="M17" s="497"/>
      <c r="N17" s="497"/>
      <c r="O17" s="497"/>
      <c r="P17" s="497"/>
      <c r="Q17" s="497"/>
      <c r="R17" s="497"/>
      <c r="S17" s="497"/>
      <c r="T17" s="497"/>
      <c r="U17" s="497"/>
      <c r="V17" s="497"/>
      <c r="W17" s="497"/>
      <c r="X17" s="497"/>
      <c r="Y17" s="498"/>
      <c r="AA17" s="279" t="s">
        <v>318</v>
      </c>
    </row>
    <row r="18" spans="1:37" ht="15" customHeight="1">
      <c r="A18" s="348" t="s">
        <v>124</v>
      </c>
      <c r="B18" s="349"/>
      <c r="C18" s="89" t="s">
        <v>10</v>
      </c>
      <c r="D18" s="499" t="s">
        <v>327</v>
      </c>
      <c r="E18" s="499"/>
      <c r="F18" s="499"/>
      <c r="G18" s="286" t="s">
        <v>268</v>
      </c>
      <c r="H18" s="499" t="s">
        <v>328</v>
      </c>
      <c r="I18" s="499"/>
      <c r="J18" s="499"/>
      <c r="K18" s="499"/>
      <c r="L18" s="186"/>
      <c r="M18" s="186"/>
      <c r="N18" s="186"/>
      <c r="O18" s="186"/>
      <c r="P18" s="186"/>
      <c r="Q18" s="186"/>
      <c r="R18" s="186"/>
      <c r="S18" s="186"/>
      <c r="T18" s="186"/>
      <c r="U18" s="186"/>
      <c r="V18" s="186"/>
      <c r="W18" s="186"/>
      <c r="X18" s="186"/>
      <c r="Y18" s="187"/>
      <c r="AA18" s="6" t="str">
        <f>IF(D18="","",D18&amp;"-"&amp;H18)</f>
        <v>152-8550</v>
      </c>
    </row>
    <row r="19" spans="1:37" ht="21.75" customHeight="1" thickBot="1">
      <c r="A19" s="350"/>
      <c r="B19" s="351"/>
      <c r="C19" s="353" t="s">
        <v>179</v>
      </c>
      <c r="D19" s="341"/>
      <c r="E19" s="341"/>
      <c r="F19" s="341"/>
      <c r="G19" s="358" t="s">
        <v>324</v>
      </c>
      <c r="H19" s="341"/>
      <c r="I19" s="341"/>
      <c r="J19" s="341"/>
      <c r="K19" s="359"/>
      <c r="L19" s="358" t="s">
        <v>325</v>
      </c>
      <c r="M19" s="341"/>
      <c r="N19" s="341"/>
      <c r="O19" s="341"/>
      <c r="P19" s="341"/>
      <c r="Q19" s="341"/>
      <c r="R19" s="359"/>
      <c r="S19" s="341" t="s">
        <v>326</v>
      </c>
      <c r="T19" s="341"/>
      <c r="U19" s="341"/>
      <c r="V19" s="341"/>
      <c r="W19" s="341"/>
      <c r="X19" s="341"/>
      <c r="Y19" s="342"/>
      <c r="AA19" s="6" t="s">
        <v>305</v>
      </c>
    </row>
    <row r="20" spans="1:37" ht="35.25" customHeight="1" thickBot="1">
      <c r="A20" s="352"/>
      <c r="B20" s="351"/>
      <c r="C20" s="485" t="s">
        <v>258</v>
      </c>
      <c r="D20" s="486"/>
      <c r="E20" s="486"/>
      <c r="F20" s="486"/>
      <c r="G20" s="487" t="s">
        <v>259</v>
      </c>
      <c r="H20" s="486"/>
      <c r="I20" s="486"/>
      <c r="J20" s="486"/>
      <c r="K20" s="488"/>
      <c r="L20" s="487" t="s">
        <v>329</v>
      </c>
      <c r="M20" s="486"/>
      <c r="N20" s="486"/>
      <c r="O20" s="486"/>
      <c r="P20" s="486"/>
      <c r="Q20" s="486"/>
      <c r="R20" s="488"/>
      <c r="S20" s="486" t="s">
        <v>330</v>
      </c>
      <c r="T20" s="486"/>
      <c r="U20" s="486"/>
      <c r="V20" s="486"/>
      <c r="W20" s="486"/>
      <c r="X20" s="486"/>
      <c r="Y20" s="489"/>
      <c r="AA20" s="268" t="e">
        <f>_xlfn.WEBSERVICE("https://api.excelapi.org/post/address?zipcode="&amp;SUBSTITUTE(AA18,"-",)&amp;"&amp;parts=1")</f>
        <v>#VALUE!</v>
      </c>
      <c r="AB20" s="269" t="e">
        <f>_xlfn.WEBSERVICE("https://api.excelapi.org/post/address?zipcode="&amp;SUBSTITUTE(AA18,"-",)&amp;"&amp;parts=2")</f>
        <v>#VALUE!</v>
      </c>
      <c r="AC20" s="270" t="e">
        <f>_xlfn.WEBSERVICE("https://api.excelapi.org/post/address?zipcode="&amp;SUBSTITUTE(AA18,"-",)&amp;"&amp;parts=3")</f>
        <v>#VALUE!</v>
      </c>
      <c r="AD20" s="134"/>
    </row>
    <row r="21" spans="1:37" ht="30" customHeight="1">
      <c r="A21" s="292" t="s">
        <v>104</v>
      </c>
      <c r="B21" s="293"/>
      <c r="C21" s="306"/>
      <c r="D21" s="307"/>
      <c r="E21" s="307"/>
      <c r="F21" s="307"/>
      <c r="G21" s="307"/>
      <c r="H21" s="307"/>
      <c r="I21" s="307"/>
      <c r="J21" s="309"/>
      <c r="K21" s="294" t="s">
        <v>269</v>
      </c>
      <c r="L21" s="295"/>
      <c r="M21" s="295"/>
      <c r="N21" s="295"/>
      <c r="O21" s="295"/>
      <c r="P21" s="295"/>
      <c r="Q21" s="295"/>
      <c r="R21" s="474" t="s">
        <v>332</v>
      </c>
      <c r="S21" s="475"/>
      <c r="T21" s="475"/>
      <c r="U21" s="475"/>
      <c r="V21" s="475"/>
      <c r="W21" s="475"/>
      <c r="X21" s="475"/>
      <c r="Y21" s="476"/>
    </row>
    <row r="22" spans="1:37" ht="30" customHeight="1">
      <c r="A22" s="292" t="s">
        <v>105</v>
      </c>
      <c r="B22" s="293"/>
      <c r="C22" s="477" t="s">
        <v>331</v>
      </c>
      <c r="D22" s="478"/>
      <c r="E22" s="478"/>
      <c r="F22" s="478"/>
      <c r="G22" s="478"/>
      <c r="H22" s="478"/>
      <c r="I22" s="478"/>
      <c r="J22" s="479"/>
      <c r="K22" s="294" t="s">
        <v>106</v>
      </c>
      <c r="L22" s="295"/>
      <c r="M22" s="295"/>
      <c r="N22" s="295"/>
      <c r="O22" s="295"/>
      <c r="P22" s="295"/>
      <c r="Q22" s="295"/>
      <c r="R22" s="477" t="s">
        <v>333</v>
      </c>
      <c r="S22" s="478"/>
      <c r="T22" s="478"/>
      <c r="U22" s="478"/>
      <c r="V22" s="478"/>
      <c r="W22" s="478"/>
      <c r="X22" s="478"/>
      <c r="Y22" s="480"/>
      <c r="AB22" s="16"/>
    </row>
    <row r="23" spans="1:37" ht="30" customHeight="1" thickBot="1">
      <c r="A23" s="323" t="s">
        <v>107</v>
      </c>
      <c r="B23" s="324"/>
      <c r="C23" s="481">
        <v>2001</v>
      </c>
      <c r="D23" s="482"/>
      <c r="E23" s="482"/>
      <c r="F23" s="483"/>
      <c r="G23" s="188" t="s">
        <v>4</v>
      </c>
      <c r="H23" s="484">
        <v>1</v>
      </c>
      <c r="I23" s="483"/>
      <c r="J23" s="188" t="s">
        <v>214</v>
      </c>
      <c r="K23" s="484">
        <v>1</v>
      </c>
      <c r="L23" s="483"/>
      <c r="M23" s="189" t="s">
        <v>5</v>
      </c>
      <c r="N23" s="17"/>
      <c r="O23" s="18"/>
      <c r="P23" s="18"/>
      <c r="Q23" s="18"/>
      <c r="R23" s="18"/>
      <c r="S23" s="18"/>
      <c r="T23" s="431">
        <f>IF(C23="","",DATE(C23,H23&amp;I23,K23&amp;L23))</f>
        <v>36892</v>
      </c>
      <c r="U23" s="431"/>
      <c r="V23" s="431"/>
      <c r="W23" s="431"/>
      <c r="X23" s="431"/>
      <c r="Y23" s="432"/>
      <c r="AC23" s="19"/>
      <c r="AD23" s="16"/>
    </row>
    <row r="24" spans="1:37" ht="35.25" customHeight="1">
      <c r="A24" s="411" t="s">
        <v>2</v>
      </c>
      <c r="B24" s="412" t="s">
        <v>6</v>
      </c>
      <c r="C24" s="412"/>
      <c r="D24" s="412"/>
      <c r="E24" s="412"/>
      <c r="F24" s="412"/>
      <c r="G24" s="412"/>
      <c r="H24" s="412"/>
      <c r="I24" s="412"/>
      <c r="J24" s="412"/>
      <c r="K24" s="412"/>
      <c r="L24" s="412"/>
      <c r="M24" s="412"/>
      <c r="N24" s="412"/>
      <c r="O24" s="412"/>
      <c r="P24" s="412"/>
      <c r="Q24" s="412"/>
      <c r="R24" s="412"/>
      <c r="S24" s="412"/>
      <c r="T24" s="412"/>
      <c r="U24" s="412"/>
      <c r="V24" s="412"/>
      <c r="W24" s="412"/>
      <c r="X24" s="412"/>
      <c r="Y24" s="412"/>
    </row>
    <row r="25" spans="1:37" ht="50.25" customHeight="1">
      <c r="A25" s="411"/>
      <c r="B25" s="296" t="s">
        <v>7</v>
      </c>
      <c r="C25" s="296"/>
      <c r="D25" s="296"/>
      <c r="E25" s="296"/>
      <c r="F25" s="296"/>
      <c r="G25" s="296"/>
      <c r="H25" s="296"/>
      <c r="I25" s="296"/>
      <c r="J25" s="296"/>
      <c r="K25" s="296"/>
      <c r="L25" s="296"/>
      <c r="M25" s="296"/>
      <c r="N25" s="296"/>
      <c r="O25" s="296"/>
      <c r="P25" s="296"/>
      <c r="Q25" s="296"/>
      <c r="R25" s="296"/>
      <c r="S25" s="296"/>
      <c r="T25" s="296"/>
      <c r="U25" s="296"/>
      <c r="V25" s="296"/>
      <c r="W25" s="296"/>
      <c r="X25" s="296"/>
      <c r="Y25" s="297"/>
    </row>
    <row r="26" spans="1:37" ht="5.25" customHeight="1" thickBot="1">
      <c r="A26" s="20"/>
      <c r="B26" s="20"/>
      <c r="C26" s="20"/>
      <c r="D26" s="20"/>
      <c r="E26" s="20"/>
      <c r="F26" s="20"/>
      <c r="G26" s="20"/>
      <c r="H26" s="20"/>
      <c r="I26" s="20"/>
      <c r="J26" s="20"/>
      <c r="K26" s="20"/>
      <c r="L26" s="20"/>
      <c r="M26" s="20"/>
      <c r="N26" s="20"/>
      <c r="O26" s="20"/>
      <c r="P26" s="20"/>
      <c r="Q26" s="20"/>
      <c r="R26" s="20"/>
      <c r="S26" s="20"/>
      <c r="T26" s="20"/>
      <c r="U26" s="20"/>
      <c r="V26" s="20"/>
      <c r="W26" s="21"/>
      <c r="X26" s="20"/>
      <c r="AB26" s="248"/>
      <c r="AC26" s="10"/>
      <c r="AD26" s="10"/>
      <c r="AE26" s="10"/>
      <c r="AF26" s="10"/>
    </row>
    <row r="27" spans="1:37" ht="39.75" customHeight="1">
      <c r="A27" s="298" t="s">
        <v>270</v>
      </c>
      <c r="B27" s="300" t="s">
        <v>320</v>
      </c>
      <c r="C27" s="301"/>
      <c r="D27" s="302"/>
      <c r="E27" s="448" t="s">
        <v>348</v>
      </c>
      <c r="F27" s="449"/>
      <c r="G27" s="449"/>
      <c r="H27" s="449"/>
      <c r="I27" s="449"/>
      <c r="J27" s="449"/>
      <c r="K27" s="449"/>
      <c r="L27" s="449"/>
      <c r="M27" s="449"/>
      <c r="N27" s="449"/>
      <c r="O27" s="449"/>
      <c r="P27" s="449"/>
      <c r="Q27" s="449"/>
      <c r="R27" s="449"/>
      <c r="S27" s="449"/>
      <c r="T27" s="449"/>
      <c r="U27" s="449"/>
      <c r="V27" s="449"/>
      <c r="W27" s="449"/>
      <c r="X27" s="449"/>
      <c r="Y27" s="450"/>
      <c r="AC27" s="248"/>
      <c r="AD27" s="248"/>
      <c r="AE27" s="10"/>
      <c r="AF27" s="10"/>
      <c r="AG27" s="22"/>
    </row>
    <row r="28" spans="1:37" s="1" customFormat="1" ht="14.25" customHeight="1">
      <c r="A28" s="299"/>
      <c r="B28" s="314" t="s">
        <v>306</v>
      </c>
      <c r="C28" s="315"/>
      <c r="D28" s="316"/>
      <c r="E28" s="422" t="s">
        <v>90</v>
      </c>
      <c r="F28" s="423"/>
      <c r="G28" s="423"/>
      <c r="H28" s="423"/>
      <c r="I28" s="423"/>
      <c r="J28" s="423"/>
      <c r="K28" s="423"/>
      <c r="L28" s="423"/>
      <c r="M28" s="423"/>
      <c r="N28" s="423"/>
      <c r="O28" s="423"/>
      <c r="P28" s="423"/>
      <c r="Q28" s="423"/>
      <c r="R28" s="423"/>
      <c r="S28" s="423"/>
      <c r="T28" s="423"/>
      <c r="U28" s="423"/>
      <c r="V28" s="422" t="s">
        <v>91</v>
      </c>
      <c r="W28" s="423"/>
      <c r="X28" s="423"/>
      <c r="Y28" s="424"/>
      <c r="AA28" s="280" t="s">
        <v>304</v>
      </c>
      <c r="AB28" s="273"/>
      <c r="AC28" s="273"/>
      <c r="AD28" s="273"/>
      <c r="AE28" s="10"/>
      <c r="AF28" s="10"/>
      <c r="AG28" s="10"/>
      <c r="AH28" s="10"/>
      <c r="AI28" s="10"/>
      <c r="AJ28" s="10"/>
      <c r="AK28" s="10"/>
    </row>
    <row r="29" spans="1:37" s="1" customFormat="1" ht="21" customHeight="1">
      <c r="A29" s="299"/>
      <c r="B29" s="317"/>
      <c r="C29" s="318"/>
      <c r="D29" s="319"/>
      <c r="E29" s="253"/>
      <c r="F29" s="283" t="str">
        <f>リスト_登録用紙!P5</f>
        <v>ゆうちょ銀行／Japan Post BANK</v>
      </c>
      <c r="G29" s="258"/>
      <c r="H29" s="258"/>
      <c r="I29" s="258"/>
      <c r="J29" s="258"/>
      <c r="K29" s="258"/>
      <c r="L29" s="258"/>
      <c r="N29" s="338" t="s">
        <v>321</v>
      </c>
      <c r="O29" s="339"/>
      <c r="P29" s="339"/>
      <c r="Q29" s="339"/>
      <c r="R29" s="339"/>
      <c r="S29" s="339"/>
      <c r="T29" s="339"/>
      <c r="U29" s="340"/>
      <c r="V29" s="451" t="str">
        <f>リスト_登録用紙!R13</f>
        <v/>
      </c>
      <c r="W29" s="452"/>
      <c r="X29" s="452"/>
      <c r="Y29" s="453"/>
      <c r="AA29" s="280" t="str">
        <f>HYPERLINK("https://www.jp-bank.japanpost.jp/kojin/sokin/furikomi/kouza/kj_sk_fm_kz_1.html", "・　（ゆうちょ銀行）記号番号から振込用の店名・預金種目・口座番号を調べる／（Japan Post Bank）Search for branch name, account type, and account number")</f>
        <v>・　（ゆうちょ銀行）記号番号から振込用の店名・預金種目・口座番号を調べる／（Japan Post Bank）Search for branch name, account type, and account number</v>
      </c>
      <c r="AB29" s="273"/>
      <c r="AC29" s="273"/>
      <c r="AD29" s="273"/>
      <c r="AE29" s="10"/>
      <c r="AF29" s="10"/>
      <c r="AG29" s="10"/>
      <c r="AH29" s="10"/>
      <c r="AI29" s="10"/>
      <c r="AJ29" s="10"/>
      <c r="AK29" s="10"/>
    </row>
    <row r="30" spans="1:37" s="1" customFormat="1" ht="21" customHeight="1">
      <c r="A30" s="299"/>
      <c r="B30" s="317"/>
      <c r="C30" s="318"/>
      <c r="D30" s="319"/>
      <c r="E30" s="255"/>
      <c r="F30" s="284" t="str">
        <f>リスト_登録用紙!P6</f>
        <v>みずほ銀行／Mizuho Bank</v>
      </c>
      <c r="G30" s="256"/>
      <c r="H30" s="256"/>
      <c r="I30" s="256"/>
      <c r="J30" s="256"/>
      <c r="K30" s="256"/>
      <c r="L30" s="256"/>
      <c r="M30" s="256"/>
      <c r="N30" s="425"/>
      <c r="O30" s="426"/>
      <c r="P30" s="426"/>
      <c r="Q30" s="426"/>
      <c r="R30" s="426"/>
      <c r="S30" s="426"/>
      <c r="T30" s="426"/>
      <c r="U30" s="427"/>
      <c r="V30" s="454"/>
      <c r="W30" s="455"/>
      <c r="X30" s="455"/>
      <c r="Y30" s="456"/>
      <c r="AA30" s="281" t="str">
        <f>HYPERLINK(_xlfn.CONCAT("http://www.google.co.jp/search?hl=ja&amp;q=銀行コード+",リスト_登録用紙!P13&amp;"銀行","+",E33&amp;"支店" ), "・　名称を入力した金融機関・支店名称のコードを検索/Search for the code corresponding to the bank and branch name you entered.(Google)")</f>
        <v>・　名称を入力した金融機関・支店名称のコードを検索/Search for the code corresponding to the bank and branch name you entered.(Google)</v>
      </c>
      <c r="AB30" s="273"/>
      <c r="AC30" s="10"/>
      <c r="AE30" s="10"/>
      <c r="AF30" s="10"/>
      <c r="AG30" s="10"/>
      <c r="AH30" s="10"/>
      <c r="AI30" s="10"/>
      <c r="AJ30" s="10"/>
      <c r="AK30" s="10"/>
    </row>
    <row r="31" spans="1:37" s="1" customFormat="1" ht="21" customHeight="1" thickBot="1">
      <c r="A31" s="299"/>
      <c r="B31" s="317"/>
      <c r="C31" s="318"/>
      <c r="D31" s="319"/>
      <c r="E31" s="255"/>
      <c r="F31" s="284" t="str">
        <f>リスト_登録用紙!P7</f>
        <v>三菱ＵＦＪ銀行／MUFG Bank</v>
      </c>
      <c r="G31" s="256"/>
      <c r="H31" s="256"/>
      <c r="I31" s="256"/>
      <c r="J31" s="256"/>
      <c r="K31" s="256"/>
      <c r="L31" s="256"/>
      <c r="M31" s="256"/>
      <c r="N31" s="425"/>
      <c r="O31" s="426"/>
      <c r="P31" s="426"/>
      <c r="Q31" s="426"/>
      <c r="R31" s="426"/>
      <c r="S31" s="426"/>
      <c r="T31" s="426"/>
      <c r="U31" s="427"/>
      <c r="V31" s="454"/>
      <c r="W31" s="455"/>
      <c r="X31" s="455"/>
      <c r="Y31" s="456"/>
      <c r="AA31" s="10" t="s">
        <v>323</v>
      </c>
      <c r="AB31" s="10"/>
      <c r="AE31" s="10"/>
      <c r="AF31" s="10"/>
      <c r="AG31" s="10"/>
      <c r="AH31" s="10"/>
      <c r="AI31" s="10"/>
      <c r="AJ31" s="10"/>
      <c r="AK31" s="10"/>
    </row>
    <row r="32" spans="1:37" s="1" customFormat="1" ht="21" customHeight="1" thickBot="1">
      <c r="A32" s="299"/>
      <c r="B32" s="320"/>
      <c r="C32" s="321"/>
      <c r="D32" s="322"/>
      <c r="E32" s="252"/>
      <c r="F32" s="284" t="str">
        <f>リスト_登録用紙!P8</f>
        <v>三井住友銀行／Sumitomo-Mitsui Bank</v>
      </c>
      <c r="G32" s="257"/>
      <c r="H32" s="257"/>
      <c r="I32" s="257"/>
      <c r="J32" s="257"/>
      <c r="K32" s="257"/>
      <c r="L32" s="257"/>
      <c r="M32" s="257"/>
      <c r="N32" s="428"/>
      <c r="O32" s="429"/>
      <c r="P32" s="429"/>
      <c r="Q32" s="429"/>
      <c r="R32" s="429"/>
      <c r="S32" s="429"/>
      <c r="T32" s="429"/>
      <c r="U32" s="430"/>
      <c r="V32" s="457"/>
      <c r="W32" s="458"/>
      <c r="X32" s="458"/>
      <c r="Y32" s="459"/>
      <c r="AA32" s="271" t="e">
        <f>_xlfn.WEBSERVICE("https://api.excelapi.org/convert/json2plain?url=https://zengin-code.github.io/api/banks.json&amp;target="&amp;_xlfn.ENCODEURL(V29)&amp;".name")</f>
        <v>#VALUE!</v>
      </c>
      <c r="AB32" s="272" t="e">
        <f>_xlfn.WEBSERVICE("https://api.excelapi.org/convert/json2plain?url=https://zengin-code.github.io/api/"&amp;"branches/"&amp;V29&amp;".json"&amp;"&amp;target="&amp;_xlfn.ENCODEURL(V33)&amp;".name")</f>
        <v>#VALUE!</v>
      </c>
      <c r="AC32" s="10"/>
      <c r="AD32" s="10"/>
      <c r="AE32" s="10"/>
      <c r="AF32" s="10"/>
      <c r="AG32" s="10"/>
      <c r="AH32" s="10"/>
      <c r="AI32" s="10"/>
      <c r="AJ32" s="10"/>
      <c r="AK32" s="10"/>
    </row>
    <row r="33" spans="1:37" ht="20.25" customHeight="1">
      <c r="A33" s="299"/>
      <c r="B33" s="328" t="s">
        <v>307</v>
      </c>
      <c r="C33" s="329"/>
      <c r="D33" s="330"/>
      <c r="E33" s="460" t="s">
        <v>358</v>
      </c>
      <c r="F33" s="461"/>
      <c r="G33" s="461"/>
      <c r="H33" s="461"/>
      <c r="I33" s="461"/>
      <c r="J33" s="461"/>
      <c r="K33" s="461"/>
      <c r="L33" s="461"/>
      <c r="M33" s="461"/>
      <c r="N33" s="461"/>
      <c r="O33" s="461"/>
      <c r="P33" s="461"/>
      <c r="Q33" s="461"/>
      <c r="R33" s="250"/>
      <c r="S33" s="195" t="s">
        <v>277</v>
      </c>
      <c r="T33" s="254"/>
      <c r="U33" s="254"/>
      <c r="V33" s="464" t="s">
        <v>359</v>
      </c>
      <c r="W33" s="465"/>
      <c r="X33" s="465"/>
      <c r="Y33" s="466"/>
    </row>
    <row r="34" spans="1:37" ht="20.25" customHeight="1">
      <c r="A34" s="299"/>
      <c r="B34" s="331"/>
      <c r="C34" s="332"/>
      <c r="D34" s="333"/>
      <c r="E34" s="462"/>
      <c r="F34" s="463"/>
      <c r="G34" s="463"/>
      <c r="H34" s="463"/>
      <c r="I34" s="463"/>
      <c r="J34" s="463"/>
      <c r="K34" s="463"/>
      <c r="L34" s="463"/>
      <c r="M34" s="463"/>
      <c r="N34" s="463"/>
      <c r="O34" s="463"/>
      <c r="P34" s="463"/>
      <c r="Q34" s="463"/>
      <c r="R34" s="251"/>
      <c r="S34" s="195" t="s">
        <v>278</v>
      </c>
      <c r="T34" s="249"/>
      <c r="U34" s="249"/>
      <c r="V34" s="467"/>
      <c r="W34" s="468"/>
      <c r="X34" s="468"/>
      <c r="Y34" s="469"/>
    </row>
    <row r="35" spans="1:37" ht="39.75" customHeight="1">
      <c r="A35" s="299"/>
      <c r="B35" s="303" t="s">
        <v>185</v>
      </c>
      <c r="C35" s="304"/>
      <c r="D35" s="305"/>
      <c r="E35" s="470" t="s">
        <v>119</v>
      </c>
      <c r="F35" s="471"/>
      <c r="G35" s="471"/>
      <c r="H35" s="471"/>
      <c r="I35" s="471"/>
      <c r="J35" s="471"/>
      <c r="K35" s="471"/>
      <c r="L35" s="471"/>
      <c r="M35" s="471"/>
      <c r="N35" s="472"/>
      <c r="O35" s="303" t="s">
        <v>298</v>
      </c>
      <c r="P35" s="304"/>
      <c r="Q35" s="304"/>
      <c r="R35" s="304"/>
      <c r="S35" s="305"/>
      <c r="T35" s="471" t="s">
        <v>360</v>
      </c>
      <c r="U35" s="471"/>
      <c r="V35" s="471"/>
      <c r="W35" s="471"/>
      <c r="X35" s="471"/>
      <c r="Y35" s="473"/>
      <c r="AA35" s="439" t="s">
        <v>322</v>
      </c>
      <c r="AB35" s="439"/>
      <c r="AC35" s="439"/>
      <c r="AD35" s="439"/>
      <c r="AE35" s="439"/>
      <c r="AF35" s="439"/>
      <c r="AG35" s="439"/>
      <c r="AH35" s="439"/>
      <c r="AI35" s="439"/>
      <c r="AJ35" s="439"/>
      <c r="AK35" s="282"/>
    </row>
    <row r="36" spans="1:37" ht="72" customHeight="1">
      <c r="A36" s="440" t="s">
        <v>181</v>
      </c>
      <c r="B36" s="441"/>
      <c r="C36" s="441"/>
      <c r="D36" s="441"/>
      <c r="E36" s="442" t="s">
        <v>9</v>
      </c>
      <c r="F36" s="442"/>
      <c r="G36" s="442"/>
      <c r="H36" s="442"/>
      <c r="I36" s="442"/>
      <c r="J36" s="442"/>
      <c r="K36" s="442"/>
      <c r="L36" s="442"/>
      <c r="M36" s="442"/>
      <c r="N36" s="442"/>
      <c r="O36" s="442"/>
      <c r="P36" s="442"/>
      <c r="Q36" s="442"/>
      <c r="R36" s="442"/>
      <c r="S36" s="442"/>
      <c r="T36" s="442"/>
      <c r="U36" s="442"/>
      <c r="V36" s="442"/>
      <c r="W36" s="442"/>
      <c r="X36" s="442"/>
      <c r="Y36" s="443"/>
      <c r="AA36" s="282"/>
      <c r="AB36" s="282"/>
      <c r="AC36" s="282"/>
      <c r="AD36" s="282"/>
      <c r="AE36" s="282"/>
      <c r="AF36" s="282"/>
      <c r="AG36" s="282"/>
      <c r="AH36" s="282"/>
      <c r="AI36" s="282"/>
      <c r="AJ36" s="282"/>
      <c r="AK36" s="282"/>
    </row>
    <row r="37" spans="1:37" ht="97.5" customHeight="1" thickBot="1">
      <c r="A37" s="444" t="s">
        <v>180</v>
      </c>
      <c r="B37" s="445"/>
      <c r="C37" s="445"/>
      <c r="D37" s="445"/>
      <c r="E37" s="446" t="s">
        <v>301</v>
      </c>
      <c r="F37" s="446"/>
      <c r="G37" s="446"/>
      <c r="H37" s="446"/>
      <c r="I37" s="446"/>
      <c r="J37" s="446"/>
      <c r="K37" s="446"/>
      <c r="L37" s="446"/>
      <c r="M37" s="446"/>
      <c r="N37" s="446"/>
      <c r="O37" s="446"/>
      <c r="P37" s="446"/>
      <c r="Q37" s="446"/>
      <c r="R37" s="446"/>
      <c r="S37" s="446"/>
      <c r="T37" s="446"/>
      <c r="U37" s="446"/>
      <c r="V37" s="446"/>
      <c r="W37" s="446"/>
      <c r="X37" s="446"/>
      <c r="Y37" s="447"/>
    </row>
    <row r="38" spans="1:37" ht="4.5" customHeight="1" thickBot="1"/>
    <row r="39" spans="1:37" s="22" customFormat="1" ht="26.25" customHeight="1">
      <c r="A39" s="390" t="s">
        <v>302</v>
      </c>
      <c r="B39" s="391"/>
      <c r="C39" s="394" t="s">
        <v>14</v>
      </c>
      <c r="D39" s="395"/>
      <c r="E39" s="395"/>
      <c r="F39" s="395"/>
      <c r="G39" s="395"/>
      <c r="H39" s="396"/>
      <c r="I39" s="397"/>
      <c r="J39" s="397"/>
      <c r="K39" s="397"/>
      <c r="L39" s="397"/>
      <c r="M39" s="397"/>
      <c r="N39" s="397"/>
      <c r="O39" s="398" t="s">
        <v>13</v>
      </c>
      <c r="P39" s="398"/>
      <c r="Q39" s="398"/>
      <c r="R39" s="398"/>
      <c r="S39" s="398"/>
      <c r="T39" s="398"/>
      <c r="U39" s="397"/>
      <c r="V39" s="397"/>
      <c r="W39" s="397"/>
      <c r="X39" s="397"/>
      <c r="Y39" s="399"/>
    </row>
    <row r="40" spans="1:37" s="22" customFormat="1" ht="26.25" customHeight="1" thickBot="1">
      <c r="A40" s="392"/>
      <c r="B40" s="393"/>
      <c r="C40" s="400" t="s">
        <v>11</v>
      </c>
      <c r="D40" s="400"/>
      <c r="E40" s="400"/>
      <c r="F40" s="400"/>
      <c r="G40" s="402"/>
      <c r="H40" s="403"/>
      <c r="I40" s="404" t="s">
        <v>182</v>
      </c>
      <c r="J40" s="405"/>
      <c r="K40" s="406"/>
      <c r="L40" s="407"/>
      <c r="M40" s="407"/>
      <c r="N40" s="407"/>
      <c r="O40" s="407"/>
      <c r="P40" s="407"/>
      <c r="Q40" s="408"/>
      <c r="R40" s="401" t="s">
        <v>12</v>
      </c>
      <c r="S40" s="401"/>
      <c r="T40" s="401"/>
      <c r="U40" s="401"/>
      <c r="V40" s="409"/>
      <c r="W40" s="409"/>
      <c r="X40" s="409"/>
      <c r="Y40" s="410"/>
    </row>
    <row r="41" spans="1:37" ht="53.25" customHeight="1">
      <c r="A41" s="385" t="s">
        <v>2</v>
      </c>
      <c r="B41" s="387" t="s">
        <v>15</v>
      </c>
      <c r="C41" s="387"/>
      <c r="D41" s="387"/>
      <c r="E41" s="387"/>
      <c r="F41" s="387"/>
      <c r="G41" s="387"/>
      <c r="H41" s="387"/>
      <c r="I41" s="387"/>
      <c r="J41" s="387"/>
      <c r="K41" s="387"/>
      <c r="L41" s="387"/>
      <c r="M41" s="387"/>
      <c r="N41" s="387"/>
      <c r="O41" s="387"/>
      <c r="P41" s="387"/>
      <c r="Q41" s="387"/>
      <c r="R41" s="387"/>
      <c r="S41" s="387"/>
      <c r="T41" s="387"/>
      <c r="U41" s="387"/>
      <c r="V41" s="387"/>
      <c r="W41" s="387"/>
      <c r="X41" s="387"/>
      <c r="Y41" s="387"/>
    </row>
    <row r="42" spans="1:37" ht="126.75" customHeight="1">
      <c r="A42" s="386"/>
      <c r="B42" s="387" t="s">
        <v>8</v>
      </c>
      <c r="C42" s="387"/>
      <c r="D42" s="387"/>
      <c r="E42" s="387"/>
      <c r="F42" s="387"/>
      <c r="G42" s="387"/>
      <c r="H42" s="387"/>
      <c r="I42" s="387"/>
      <c r="J42" s="387"/>
      <c r="K42" s="387"/>
      <c r="L42" s="387"/>
      <c r="M42" s="387"/>
      <c r="N42" s="387"/>
      <c r="O42" s="387"/>
      <c r="P42" s="387"/>
      <c r="Q42" s="387"/>
      <c r="R42" s="387"/>
      <c r="S42" s="387"/>
      <c r="T42" s="387"/>
      <c r="U42" s="387"/>
      <c r="V42" s="387"/>
      <c r="W42" s="387"/>
      <c r="X42" s="387"/>
      <c r="Y42" s="387"/>
    </row>
    <row r="43" spans="1:37" ht="48.75" customHeight="1">
      <c r="A43" s="388" t="s">
        <v>353</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row>
    <row r="44" spans="1:37" ht="6" customHeight="1">
      <c r="A44" s="25"/>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37" ht="3.75" customHeight="1">
      <c r="A45" s="2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37" ht="16.5" thickBot="1"/>
    <row r="47" spans="1:37" ht="19.5">
      <c r="A47" s="174" t="s">
        <v>262</v>
      </c>
      <c r="B47" s="175"/>
      <c r="C47" s="175"/>
      <c r="D47" s="175"/>
      <c r="E47" s="175"/>
      <c r="F47" s="175"/>
      <c r="G47" s="175"/>
      <c r="H47" s="175"/>
      <c r="I47" s="175"/>
      <c r="J47" s="175"/>
      <c r="K47" s="175"/>
      <c r="L47" s="175"/>
      <c r="M47" s="175"/>
      <c r="N47" s="175"/>
      <c r="O47" s="175"/>
      <c r="P47" s="175"/>
      <c r="Q47" s="175"/>
      <c r="R47" s="176"/>
    </row>
    <row r="48" spans="1:37" ht="16.5">
      <c r="A48" s="291" t="s">
        <v>357</v>
      </c>
      <c r="B48" s="172"/>
      <c r="C48" s="172"/>
      <c r="D48" s="172"/>
      <c r="E48" s="172"/>
      <c r="F48" s="172"/>
      <c r="G48" s="172"/>
      <c r="H48" s="172"/>
      <c r="I48" s="172"/>
      <c r="J48" s="172"/>
      <c r="K48" s="172"/>
      <c r="L48" s="172"/>
      <c r="M48" s="172"/>
      <c r="N48" s="172"/>
      <c r="O48" s="172"/>
      <c r="P48" s="172"/>
      <c r="Q48" s="172"/>
      <c r="R48" s="177"/>
    </row>
    <row r="49" spans="1:18">
      <c r="A49" s="178"/>
      <c r="B49" s="172"/>
      <c r="C49" s="172"/>
      <c r="D49" s="172"/>
      <c r="E49" s="172"/>
      <c r="F49" s="172"/>
      <c r="G49" s="172"/>
      <c r="H49" s="172"/>
      <c r="I49" s="172"/>
      <c r="J49" s="172"/>
      <c r="K49" s="172"/>
      <c r="L49" s="172"/>
      <c r="M49" s="172"/>
      <c r="N49" s="172"/>
      <c r="O49" s="172"/>
      <c r="P49" s="172"/>
      <c r="Q49" s="172"/>
      <c r="R49" s="177"/>
    </row>
    <row r="50" spans="1:18" ht="19.5">
      <c r="A50" s="179" t="s">
        <v>260</v>
      </c>
      <c r="B50" s="173"/>
      <c r="C50" s="173"/>
      <c r="D50" s="173"/>
      <c r="E50" s="173"/>
      <c r="F50" s="173"/>
      <c r="G50" s="173"/>
      <c r="H50" s="173"/>
      <c r="I50" s="173"/>
      <c r="J50" s="173"/>
      <c r="K50" s="173"/>
      <c r="L50" s="173"/>
      <c r="M50" s="173"/>
      <c r="N50" s="173"/>
      <c r="O50" s="173"/>
      <c r="P50" s="173"/>
      <c r="Q50" s="173"/>
      <c r="R50" s="180"/>
    </row>
    <row r="51" spans="1:18" ht="19.5">
      <c r="A51" s="181" t="s">
        <v>343</v>
      </c>
      <c r="B51" s="173"/>
      <c r="C51" s="173"/>
      <c r="D51" s="173"/>
      <c r="E51" s="173"/>
      <c r="F51" s="173"/>
      <c r="G51" s="173"/>
      <c r="H51" s="173"/>
      <c r="I51" s="173"/>
      <c r="J51" s="173"/>
      <c r="K51" s="173"/>
      <c r="L51" s="173"/>
      <c r="M51" s="173"/>
      <c r="N51" s="173"/>
      <c r="O51" s="173"/>
      <c r="P51" s="173"/>
      <c r="Q51" s="173"/>
      <c r="R51" s="180"/>
    </row>
    <row r="52" spans="1:18" ht="19.5">
      <c r="A52" s="181" t="s">
        <v>344</v>
      </c>
      <c r="B52" s="173"/>
      <c r="C52" s="173"/>
      <c r="D52" s="173"/>
      <c r="E52" s="173"/>
      <c r="F52" s="173"/>
      <c r="G52" s="173"/>
      <c r="H52" s="173"/>
      <c r="I52" s="173"/>
      <c r="J52" s="173"/>
      <c r="K52" s="173"/>
      <c r="L52" s="173"/>
      <c r="M52" s="173"/>
      <c r="N52" s="173"/>
      <c r="O52" s="173"/>
      <c r="P52" s="173"/>
      <c r="Q52" s="173"/>
      <c r="R52" s="180"/>
    </row>
    <row r="53" spans="1:18" ht="19.5">
      <c r="A53" s="181"/>
      <c r="B53" s="173"/>
      <c r="C53" s="173"/>
      <c r="D53" s="173"/>
      <c r="E53" s="173"/>
      <c r="F53" s="173"/>
      <c r="G53" s="173"/>
      <c r="H53" s="173"/>
      <c r="I53" s="173"/>
      <c r="J53" s="173"/>
      <c r="K53" s="173"/>
      <c r="L53" s="173"/>
      <c r="M53" s="173"/>
      <c r="N53" s="173"/>
      <c r="O53" s="173"/>
      <c r="P53" s="173"/>
      <c r="Q53" s="173"/>
      <c r="R53" s="180"/>
    </row>
    <row r="54" spans="1:18" ht="19.5">
      <c r="A54" s="179" t="s">
        <v>261</v>
      </c>
      <c r="B54" s="173"/>
      <c r="C54" s="173"/>
      <c r="D54" s="173"/>
      <c r="E54" s="173"/>
      <c r="F54" s="173"/>
      <c r="G54" s="173"/>
      <c r="H54" s="173"/>
      <c r="I54" s="173"/>
      <c r="J54" s="173"/>
      <c r="K54" s="173"/>
      <c r="L54" s="173"/>
      <c r="M54" s="173"/>
      <c r="N54" s="173"/>
      <c r="O54" s="173"/>
      <c r="P54" s="173"/>
      <c r="Q54" s="173"/>
      <c r="R54" s="180"/>
    </row>
    <row r="55" spans="1:18" ht="17.25" thickBot="1">
      <c r="A55" s="182" t="s">
        <v>303</v>
      </c>
      <c r="B55" s="183"/>
      <c r="C55" s="183"/>
      <c r="D55" s="183"/>
      <c r="E55" s="183"/>
      <c r="F55" s="183"/>
      <c r="G55" s="183"/>
      <c r="H55" s="183"/>
      <c r="I55" s="183"/>
      <c r="J55" s="183"/>
      <c r="K55" s="183"/>
      <c r="L55" s="183"/>
      <c r="M55" s="183"/>
      <c r="N55" s="183"/>
      <c r="O55" s="183"/>
      <c r="P55" s="183"/>
      <c r="Q55" s="183"/>
      <c r="R55" s="184"/>
    </row>
  </sheetData>
  <sheetProtection formatCells="0"/>
  <mergeCells count="75">
    <mergeCell ref="A14:B14"/>
    <mergeCell ref="C14:Y14"/>
    <mergeCell ref="A1:Y1"/>
    <mergeCell ref="V3:Y3"/>
    <mergeCell ref="A11:Y11"/>
    <mergeCell ref="A13:B13"/>
    <mergeCell ref="C13:Y13"/>
    <mergeCell ref="A18:B20"/>
    <mergeCell ref="D18:F18"/>
    <mergeCell ref="H18:K18"/>
    <mergeCell ref="C19:F19"/>
    <mergeCell ref="G19:K19"/>
    <mergeCell ref="A15:B15"/>
    <mergeCell ref="C15:Y15"/>
    <mergeCell ref="A16:B17"/>
    <mergeCell ref="C16:Y16"/>
    <mergeCell ref="C17:Y17"/>
    <mergeCell ref="L19:R19"/>
    <mergeCell ref="S19:Y19"/>
    <mergeCell ref="C20:F20"/>
    <mergeCell ref="G20:K20"/>
    <mergeCell ref="L20:R20"/>
    <mergeCell ref="S20:Y20"/>
    <mergeCell ref="A24:A25"/>
    <mergeCell ref="B24:Y24"/>
    <mergeCell ref="B25:Y25"/>
    <mergeCell ref="A21:B21"/>
    <mergeCell ref="C21:J21"/>
    <mergeCell ref="K21:Q21"/>
    <mergeCell ref="R21:Y21"/>
    <mergeCell ref="A22:B22"/>
    <mergeCell ref="C22:J22"/>
    <mergeCell ref="K22:Q22"/>
    <mergeCell ref="R22:Y22"/>
    <mergeCell ref="A23:B23"/>
    <mergeCell ref="C23:F23"/>
    <mergeCell ref="H23:I23"/>
    <mergeCell ref="K23:L23"/>
    <mergeCell ref="T23:Y23"/>
    <mergeCell ref="B35:D35"/>
    <mergeCell ref="E35:N35"/>
    <mergeCell ref="O35:S35"/>
    <mergeCell ref="T35:Y35"/>
    <mergeCell ref="B33:D34"/>
    <mergeCell ref="AA35:AJ35"/>
    <mergeCell ref="A36:D36"/>
    <mergeCell ref="E36:Y36"/>
    <mergeCell ref="A37:D37"/>
    <mergeCell ref="E37:Y37"/>
    <mergeCell ref="A27:A35"/>
    <mergeCell ref="B27:D27"/>
    <mergeCell ref="E27:Y27"/>
    <mergeCell ref="B28:D32"/>
    <mergeCell ref="E28:U28"/>
    <mergeCell ref="V28:Y28"/>
    <mergeCell ref="N29:U29"/>
    <mergeCell ref="V29:Y32"/>
    <mergeCell ref="N30:U32"/>
    <mergeCell ref="E33:Q34"/>
    <mergeCell ref="V33:Y34"/>
    <mergeCell ref="A41:A42"/>
    <mergeCell ref="B41:Y41"/>
    <mergeCell ref="B42:Y42"/>
    <mergeCell ref="A43:Y43"/>
    <mergeCell ref="C40:F40"/>
    <mergeCell ref="G40:H40"/>
    <mergeCell ref="I40:J40"/>
    <mergeCell ref="K40:Q40"/>
    <mergeCell ref="R40:U40"/>
    <mergeCell ref="V40:Y40"/>
    <mergeCell ref="A39:B40"/>
    <mergeCell ref="C39:H39"/>
    <mergeCell ref="I39:N39"/>
    <mergeCell ref="O39:T39"/>
    <mergeCell ref="U39:Y39"/>
  </mergeCells>
  <phoneticPr fontId="4"/>
  <conditionalFormatting sqref="C13:Y13">
    <cfRule type="expression" dxfId="59" priority="21">
      <formula>$C$13=""</formula>
    </cfRule>
  </conditionalFormatting>
  <conditionalFormatting sqref="C14:Y14">
    <cfRule type="expression" dxfId="58" priority="18">
      <formula>$C$14=""</formula>
    </cfRule>
  </conditionalFormatting>
  <conditionalFormatting sqref="C21:J22 R21:Y21 C23:F23 H23:I23 K23:L23">
    <cfRule type="containsBlanks" dxfId="57" priority="20">
      <formula>LEN(TRIM(C21))=0</formula>
    </cfRule>
  </conditionalFormatting>
  <conditionalFormatting sqref="C20:R20">
    <cfRule type="containsBlanks" dxfId="56" priority="16">
      <formula>LEN(TRIM(C20))=0</formula>
    </cfRule>
  </conditionalFormatting>
  <conditionalFormatting sqref="C15:Y15">
    <cfRule type="containsBlanks" dxfId="55" priority="15">
      <formula>LEN(TRIM(C15))=0</formula>
    </cfRule>
  </conditionalFormatting>
  <conditionalFormatting sqref="D18 H18">
    <cfRule type="containsBlanks" dxfId="54" priority="14">
      <formula>LEN(TRIM(D18))=0</formula>
    </cfRule>
  </conditionalFormatting>
  <conditionalFormatting sqref="E35:N35">
    <cfRule type="expression" dxfId="53" priority="13">
      <formula>$E$35=""</formula>
    </cfRule>
  </conditionalFormatting>
  <conditionalFormatting sqref="E27:Y27">
    <cfRule type="expression" dxfId="52" priority="12">
      <formula>$E$27=""</formula>
    </cfRule>
  </conditionalFormatting>
  <conditionalFormatting sqref="T35:Y35">
    <cfRule type="containsBlanks" dxfId="51" priority="11">
      <formula>LEN(TRIM(T35))=0</formula>
    </cfRule>
  </conditionalFormatting>
  <conditionalFormatting sqref="V3:Y3">
    <cfRule type="expression" dxfId="50" priority="10">
      <formula>$V$3=""</formula>
    </cfRule>
  </conditionalFormatting>
  <conditionalFormatting sqref="C16:Y17">
    <cfRule type="containsBlanks" dxfId="49" priority="9">
      <formula>LEN(TRIM(C16))=0</formula>
    </cfRule>
  </conditionalFormatting>
  <conditionalFormatting sqref="AA32">
    <cfRule type="containsText" dxfId="48" priority="8" operator="containsText" text="要確認">
      <formula>NOT(ISERROR(SEARCH("要確認",AA32)))</formula>
    </cfRule>
  </conditionalFormatting>
  <conditionalFormatting sqref="E33">
    <cfRule type="expression" dxfId="47" priority="7">
      <formula>$E$33=""</formula>
    </cfRule>
  </conditionalFormatting>
  <conditionalFormatting sqref="V29:Y32">
    <cfRule type="expression" dxfId="46" priority="6">
      <formula>$V$29=""</formula>
    </cfRule>
  </conditionalFormatting>
  <conditionalFormatting sqref="V33:Y34">
    <cfRule type="expression" dxfId="45" priority="4">
      <formula>$V$33=""</formula>
    </cfRule>
  </conditionalFormatting>
  <dataValidations count="16">
    <dataValidation type="textLength" errorStyle="warning" imeMode="disabled" operator="equal" allowBlank="1" showInputMessage="1" showErrorMessage="1" errorTitle="ーーーーーーーーーーーーーーーーーー" error="金融機関コードが4桁ではありません。入力しますか？_x000a_Your Bank Code is not 4 digits.Would you like to enter it?" promptTitle="ーーーーーーーーーーーーーーーーーー" prompt="金融機関コードを4桁で入力してください。_x000a_Please enter your Bank Code in 4 digits._x000a__x000a_12　→　0012_x000a_" sqref="V29:Y32" xr:uid="{0CCF1899-6153-43DB-921D-8A73BED734E3}">
      <formula1>4</formula1>
    </dataValidation>
    <dataValidation type="textLength" errorStyle="warning" imeMode="disabled" operator="equal" allowBlank="1" showInputMessage="1" showErrorMessage="1" errorTitle="ーーーーーーーーーーーーーーーーーー" error="支店コードが3桁ではありません。入力しますか？_x000a_Branch Code is not 3 digits.Would you like to enter it?" promptTitle="ーーーーーーーーーーーーーーーーーー" prompt="支店コードを3桁で入力してください。_x000a_Please enter Branch Code in 3 digits._x000a__x000a_12　→　012" sqref="V33:Y34" xr:uid="{76D8CF9E-B0E7-480D-BE4E-23E660CCFCDB}">
      <formula1>3</formula1>
    </dataValidation>
    <dataValidation type="textLength" imeMode="disabled" operator="equal" allowBlank="1" showInputMessage="1" showErrorMessage="1" errorTitle="ーーーーーーーーーーーーー" error="4桁で入力してください。_x000a_Please enter 4 digits." promptTitle="ーーーーーーーーーーーーー" prompt="4桁で入力してください。_x000a_Please enter in 4 digits." sqref="H18:K18" xr:uid="{C7A374AD-9195-4074-803A-7A5D7C630E24}">
      <formula1>4</formula1>
    </dataValidation>
    <dataValidation type="textLength" imeMode="disabled" operator="equal" allowBlank="1" showInputMessage="1" showErrorMessage="1" errorTitle="ーーーーーーーーーーーーー" error="3桁で入力してください。_x000a_Please enter in 3 digits." promptTitle="ーーーーーーーーーーーーーー" prompt="3桁で入力してください。_x000a_Please enter in 3 digits." sqref="D18:F18" xr:uid="{C365C8C0-2007-4B2A-838F-11E022AB63D7}">
      <formula1>3</formula1>
    </dataValidation>
    <dataValidation type="textLength" errorStyle="warning" imeMode="disabled" operator="equal" allowBlank="1" showInputMessage="1" showErrorMessage="1" errorTitle="ーーーーーーーーーーーーーーーーーー" error="口座番号が7桁ではありません。入力しますか？_x000a_Account number is not  7 digits.Would you like to enter it?" promptTitle="ーーーーーーーーーーーーーーーーーー" prompt="口座番号を7桁で入力してください。_x000a_Please enter your account number in 7 digits._x000a__x000a_1234　→　0001234" sqref="T35:Y35" xr:uid="{D2F0E0C6-89C1-46EA-856A-5E74BD3AFE8F}">
      <formula1>7</formula1>
    </dataValidation>
    <dataValidation type="textLength" errorStyle="warning" imeMode="disabled" operator="equal" allowBlank="1" showInputMessage="1" showErrorMessage="1" error="8文字の学籍を入力してください。_x000a_Please enter the 8-character  student number." sqref="C22:J22" xr:uid="{518924E3-255F-4FF6-B18B-590EF68FC089}">
      <formula1>8</formula1>
    </dataValidation>
    <dataValidation type="textLength" errorStyle="warning" imeMode="disabled" operator="equal" allowBlank="1" showInputMessage="1" showErrorMessage="1" error="8文字の職員番号を入力してください。_x000a_Please enter the 8-character staff ID number." sqref="C21:J21" xr:uid="{3AF58277-3747-495B-94B9-6F67781C187E}">
      <formula1>8</formula1>
    </dataValidation>
    <dataValidation imeMode="fullKatakana" allowBlank="1" showInputMessage="1" showErrorMessage="1" promptTitle="ーーーーーーーーーーーーーーーーーーーーーーーーーーーーーーーー" prompt="･姓と名の間にスペースを入れてください｡／_x000a_Please put a space between the first and last name._x000a__x000a_･振込用の口座名義はほとんどの場合カタカナです。ローマ字で入力する際は、通帳見開きやWebで振込用の口座名義をよく確認してください。キャッシュカードの名義（ローマ字）とは一致しない場合があります。" sqref="E27:Y27" xr:uid="{F9C3E997-3FF6-470C-8A2D-C7B130CC930D}"/>
    <dataValidation allowBlank="1" showInputMessage="1" showErrorMessage="1" promptTitle="ーーーーーーーーーーーーーーーーーーーーーーーーーーーーーーーー" prompt="姓と名の間にスペースを入れてください｡_x000a_Please put a space between the first and last name." sqref="C17:Y17" xr:uid="{F4C5D8DF-D4C6-4781-B46D-BD9D218EFEEA}"/>
    <dataValidation imeMode="fullKatakana" allowBlank="1" showErrorMessage="1" prompt="姓と名の間のスペースは不要です。_x000a_no need to enter a &quot;space&quot; between the first and last name._x000a_" sqref="C16:Y16" xr:uid="{AC86E7C9-9955-43FA-AD81-16F93DFEDDBF}"/>
    <dataValidation type="textLength" imeMode="disabled" operator="equal" allowBlank="1" showInputMessage="1" showErrorMessage="1" error="ハイフン（-）を含めた8文字を入力してください。_x000a_Please enter 8 characters including hyphen (-)_x000a__x000a_【例／e.g】  　152-8550" promptTitle="ーーーーーーーーーーーーーーーーーーーーーーーーーーーーーーーー" prompt="ハイフン（-）を含めた8文字を入力してください。_x000a_Please enter 8 characters including hyphen (-)_x000a__x000a_【例／e.g】  　152-8550" sqref="L18:Y18" xr:uid="{CE30EE46-90B9-4746-AA36-78CB55A56B97}">
      <formula1>8</formula1>
    </dataValidation>
    <dataValidation imeMode="hiragana" allowBlank="1" showInputMessage="1" showErrorMessage="1" sqref="C20:Y20" xr:uid="{60C48760-F0F7-4277-A99C-9595FAED5AC7}"/>
    <dataValidation imeMode="halfAlpha" allowBlank="1" showInputMessage="1" showErrorMessage="1" sqref="R21:Y21" xr:uid="{846BB0E8-6063-4330-9133-D54D10500CA1}"/>
    <dataValidation type="textLength" imeMode="disabled" operator="lessThanOrEqual" allowBlank="1" showInputMessage="1" showErrorMessage="1" sqref="K23:L23 H23:I23" xr:uid="{C7BC3818-E62F-4584-9B37-038AAD35B5A0}">
      <formula1>2</formula1>
    </dataValidation>
    <dataValidation type="textLength" imeMode="disabled" operator="equal" allowBlank="1" showInputMessage="1" showErrorMessage="1" sqref="C23:F23" xr:uid="{86F6DC40-65D4-4EAA-A0FE-28C49DF03145}">
      <formula1>4</formula1>
    </dataValidation>
    <dataValidation type="textLength" errorStyle="warning" imeMode="halfAlpha" operator="equal" allowBlank="1" showInputMessage="1" showErrorMessage="1" error="8文字の学籍を入力してください。_x000a_Please enter the 8-character  student number." sqref="R22:Y22" xr:uid="{EC83843F-06A0-4FAC-A6E8-F3B84AD05699}">
      <formula1>8</formula1>
    </dataValidation>
  </dataValidations>
  <hyperlinks>
    <hyperlink ref="AA28" r:id="rId1" display="金融機関コード検索／Bank code serch" xr:uid="{05566330-2EF6-4C7E-B2E4-8F5DB596362C}"/>
    <hyperlink ref="A48" r:id="rId2" xr:uid="{D997FE83-F205-4DB3-991F-D95416689200}"/>
  </hyperlinks>
  <printOptions horizontalCentered="1"/>
  <pageMargins left="0.37" right="0.25" top="0.51" bottom="0.2" header="0.31496062992125984" footer="0.2"/>
  <pageSetup paperSize="9" scale="62" orientation="portrait" r:id="rId3"/>
  <colBreaks count="1" manualBreakCount="1">
    <brk id="26"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29697" r:id="rId6" name="Check Box 1">
              <controlPr defaultSize="0" autoFill="0" autoLine="0" autoPict="0">
                <anchor moveWithCells="1">
                  <from>
                    <xdr:col>4</xdr:col>
                    <xdr:colOff>47625</xdr:colOff>
                    <xdr:row>34</xdr:row>
                    <xdr:rowOff>476250</xdr:rowOff>
                  </from>
                  <to>
                    <xdr:col>7</xdr:col>
                    <xdr:colOff>238125</xdr:colOff>
                    <xdr:row>35</xdr:row>
                    <xdr:rowOff>228600</xdr:rowOff>
                  </to>
                </anchor>
              </controlPr>
            </control>
          </mc:Choice>
        </mc:AlternateContent>
        <mc:AlternateContent xmlns:mc="http://schemas.openxmlformats.org/markup-compatibility/2006">
          <mc:Choice Requires="x14">
            <control shapeId="29698" r:id="rId7" name="Check Box 2">
              <controlPr defaultSize="0" autoFill="0" autoLine="0" autoPict="0">
                <anchor moveWithCells="1">
                  <from>
                    <xdr:col>4</xdr:col>
                    <xdr:colOff>142875</xdr:colOff>
                    <xdr:row>35</xdr:row>
                    <xdr:rowOff>142875</xdr:rowOff>
                  </from>
                  <to>
                    <xdr:col>8</xdr:col>
                    <xdr:colOff>0</xdr:colOff>
                    <xdr:row>35</xdr:row>
                    <xdr:rowOff>390525</xdr:rowOff>
                  </to>
                </anchor>
              </controlPr>
            </control>
          </mc:Choice>
        </mc:AlternateContent>
        <mc:AlternateContent xmlns:mc="http://schemas.openxmlformats.org/markup-compatibility/2006">
          <mc:Choice Requires="x14">
            <control shapeId="29699" r:id="rId8" name="Check Box 3">
              <controlPr defaultSize="0" autoFill="0" autoLine="0" autoPict="0">
                <anchor moveWithCells="1">
                  <from>
                    <xdr:col>4</xdr:col>
                    <xdr:colOff>152400</xdr:colOff>
                    <xdr:row>36</xdr:row>
                    <xdr:rowOff>561975</xdr:rowOff>
                  </from>
                  <to>
                    <xdr:col>5</xdr:col>
                    <xdr:colOff>152400</xdr:colOff>
                    <xdr:row>36</xdr:row>
                    <xdr:rowOff>838200</xdr:rowOff>
                  </to>
                </anchor>
              </controlPr>
            </control>
          </mc:Choice>
        </mc:AlternateContent>
        <mc:AlternateContent xmlns:mc="http://schemas.openxmlformats.org/markup-compatibility/2006">
          <mc:Choice Requires="x14">
            <control shapeId="29700" r:id="rId9" name="Check Box 4">
              <controlPr defaultSize="0" autoFill="0" autoLine="0" autoPict="0">
                <anchor moveWithCells="1">
                  <from>
                    <xdr:col>4</xdr:col>
                    <xdr:colOff>38100</xdr:colOff>
                    <xdr:row>36</xdr:row>
                    <xdr:rowOff>28575</xdr:rowOff>
                  </from>
                  <to>
                    <xdr:col>5</xdr:col>
                    <xdr:colOff>123825</xdr:colOff>
                    <xdr:row>36</xdr:row>
                    <xdr:rowOff>228600</xdr:rowOff>
                  </to>
                </anchor>
              </controlPr>
            </control>
          </mc:Choice>
        </mc:AlternateContent>
        <mc:AlternateContent xmlns:mc="http://schemas.openxmlformats.org/markup-compatibility/2006">
          <mc:Choice Requires="x14">
            <control shapeId="29701" r:id="rId10" name="Check Box 5">
              <controlPr defaultSize="0" autoFill="0" autoLine="0" autoPict="0">
                <anchor moveWithCells="1">
                  <from>
                    <xdr:col>4</xdr:col>
                    <xdr:colOff>38100</xdr:colOff>
                    <xdr:row>36</xdr:row>
                    <xdr:rowOff>228600</xdr:rowOff>
                  </from>
                  <to>
                    <xdr:col>5</xdr:col>
                    <xdr:colOff>76200</xdr:colOff>
                    <xdr:row>36</xdr:row>
                    <xdr:rowOff>428625</xdr:rowOff>
                  </to>
                </anchor>
              </controlPr>
            </control>
          </mc:Choice>
        </mc:AlternateContent>
        <mc:AlternateContent xmlns:mc="http://schemas.openxmlformats.org/markup-compatibility/2006">
          <mc:Choice Requires="x14">
            <control shapeId="29702" r:id="rId11" name="Check Box 6">
              <controlPr defaultSize="0" autoFill="0" autoLine="0" autoPict="0">
                <anchor moveWithCells="1">
                  <from>
                    <xdr:col>4</xdr:col>
                    <xdr:colOff>152400</xdr:colOff>
                    <xdr:row>36</xdr:row>
                    <xdr:rowOff>847725</xdr:rowOff>
                  </from>
                  <to>
                    <xdr:col>5</xdr:col>
                    <xdr:colOff>142875</xdr:colOff>
                    <xdr:row>36</xdr:row>
                    <xdr:rowOff>1133475</xdr:rowOff>
                  </to>
                </anchor>
              </controlPr>
            </control>
          </mc:Choice>
        </mc:AlternateContent>
        <mc:AlternateContent xmlns:mc="http://schemas.openxmlformats.org/markup-compatibility/2006">
          <mc:Choice Requires="x14">
            <control shapeId="29703" r:id="rId12" name="Check Box 7">
              <controlPr defaultSize="0" autoFill="0" autoLine="0" autoPict="0">
                <anchor moveWithCells="1">
                  <from>
                    <xdr:col>17</xdr:col>
                    <xdr:colOff>142875</xdr:colOff>
                    <xdr:row>32</xdr:row>
                    <xdr:rowOff>57150</xdr:rowOff>
                  </from>
                  <to>
                    <xdr:col>21</xdr:col>
                    <xdr:colOff>0</xdr:colOff>
                    <xdr:row>32</xdr:row>
                    <xdr:rowOff>209550</xdr:rowOff>
                  </to>
                </anchor>
              </controlPr>
            </control>
          </mc:Choice>
        </mc:AlternateContent>
        <mc:AlternateContent xmlns:mc="http://schemas.openxmlformats.org/markup-compatibility/2006">
          <mc:Choice Requires="x14">
            <control shapeId="29704" r:id="rId13" name="Check Box 8">
              <controlPr defaultSize="0" autoFill="0" autoLine="0" autoPict="0">
                <anchor moveWithCells="1">
                  <from>
                    <xdr:col>17</xdr:col>
                    <xdr:colOff>142875</xdr:colOff>
                    <xdr:row>33</xdr:row>
                    <xdr:rowOff>47625</xdr:rowOff>
                  </from>
                  <to>
                    <xdr:col>21</xdr:col>
                    <xdr:colOff>0</xdr:colOff>
                    <xdr:row>33</xdr:row>
                    <xdr:rowOff>200025</xdr:rowOff>
                  </to>
                </anchor>
              </controlPr>
            </control>
          </mc:Choice>
        </mc:AlternateContent>
        <mc:AlternateContent xmlns:mc="http://schemas.openxmlformats.org/markup-compatibility/2006">
          <mc:Choice Requires="x14">
            <control shapeId="29705" r:id="rId14" name="Check Box 9">
              <controlPr defaultSize="0" autoFill="0" autoLine="0" autoPict="0">
                <anchor moveWithCells="1">
                  <from>
                    <xdr:col>17</xdr:col>
                    <xdr:colOff>66675</xdr:colOff>
                    <xdr:row>31</xdr:row>
                    <xdr:rowOff>85725</xdr:rowOff>
                  </from>
                  <to>
                    <xdr:col>21</xdr:col>
                    <xdr:colOff>142875</xdr:colOff>
                    <xdr:row>32</xdr:row>
                    <xdr:rowOff>9525</xdr:rowOff>
                  </to>
                </anchor>
              </controlPr>
            </control>
          </mc:Choice>
        </mc:AlternateContent>
        <mc:AlternateContent xmlns:mc="http://schemas.openxmlformats.org/markup-compatibility/2006">
          <mc:Choice Requires="x14">
            <control shapeId="29706" r:id="rId15" name="Check Box 10">
              <controlPr defaultSize="0" autoFill="0" autoLine="0" autoPict="0">
                <anchor moveWithCells="1">
                  <from>
                    <xdr:col>4</xdr:col>
                    <xdr:colOff>104775</xdr:colOff>
                    <xdr:row>28</xdr:row>
                    <xdr:rowOff>57150</xdr:rowOff>
                  </from>
                  <to>
                    <xdr:col>11</xdr:col>
                    <xdr:colOff>133350</xdr:colOff>
                    <xdr:row>28</xdr:row>
                    <xdr:rowOff>228600</xdr:rowOff>
                  </to>
                </anchor>
              </controlPr>
            </control>
          </mc:Choice>
        </mc:AlternateContent>
        <mc:AlternateContent xmlns:mc="http://schemas.openxmlformats.org/markup-compatibility/2006">
          <mc:Choice Requires="x14">
            <control shapeId="29707" r:id="rId16" name="Check Box 11">
              <controlPr defaultSize="0" autoFill="0" autoLine="0" autoPict="0">
                <anchor moveWithCells="1">
                  <from>
                    <xdr:col>4</xdr:col>
                    <xdr:colOff>104775</xdr:colOff>
                    <xdr:row>29</xdr:row>
                    <xdr:rowOff>76200</xdr:rowOff>
                  </from>
                  <to>
                    <xdr:col>10</xdr:col>
                    <xdr:colOff>76200</xdr:colOff>
                    <xdr:row>29</xdr:row>
                    <xdr:rowOff>238125</xdr:rowOff>
                  </to>
                </anchor>
              </controlPr>
            </control>
          </mc:Choice>
        </mc:AlternateContent>
        <mc:AlternateContent xmlns:mc="http://schemas.openxmlformats.org/markup-compatibility/2006">
          <mc:Choice Requires="x14">
            <control shapeId="29708" r:id="rId17" name="Check Box 12">
              <controlPr defaultSize="0" autoFill="0" autoLine="0" autoPict="0">
                <anchor moveWithCells="1">
                  <from>
                    <xdr:col>4</xdr:col>
                    <xdr:colOff>104775</xdr:colOff>
                    <xdr:row>30</xdr:row>
                    <xdr:rowOff>76200</xdr:rowOff>
                  </from>
                  <to>
                    <xdr:col>10</xdr:col>
                    <xdr:colOff>295275</xdr:colOff>
                    <xdr:row>30</xdr:row>
                    <xdr:rowOff>228600</xdr:rowOff>
                  </to>
                </anchor>
              </controlPr>
            </control>
          </mc:Choice>
        </mc:AlternateContent>
        <mc:AlternateContent xmlns:mc="http://schemas.openxmlformats.org/markup-compatibility/2006">
          <mc:Choice Requires="x14">
            <control shapeId="29709" r:id="rId18" name="Check Box 13">
              <controlPr defaultSize="0" autoFill="0" autoLine="0" autoPict="0">
                <anchor moveWithCells="1">
                  <from>
                    <xdr:col>4</xdr:col>
                    <xdr:colOff>104775</xdr:colOff>
                    <xdr:row>31</xdr:row>
                    <xdr:rowOff>66675</xdr:rowOff>
                  </from>
                  <to>
                    <xdr:col>12</xdr:col>
                    <xdr:colOff>266700</xdr:colOff>
                    <xdr:row>31</xdr:row>
                    <xdr:rowOff>209550</xdr:rowOff>
                  </to>
                </anchor>
              </controlPr>
            </control>
          </mc:Choice>
        </mc:AlternateContent>
        <mc:AlternateContent xmlns:mc="http://schemas.openxmlformats.org/markup-compatibility/2006">
          <mc:Choice Requires="x14">
            <control shapeId="29710" r:id="rId19" name="Check Box 14">
              <controlPr defaultSize="0" autoFill="0" autoLine="0" autoPict="0">
                <anchor moveWithCells="1">
                  <from>
                    <xdr:col>17</xdr:col>
                    <xdr:colOff>66675</xdr:colOff>
                    <xdr:row>30</xdr:row>
                    <xdr:rowOff>209550</xdr:rowOff>
                  </from>
                  <to>
                    <xdr:col>19</xdr:col>
                    <xdr:colOff>276225</xdr:colOff>
                    <xdr:row>31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D768EDD9-B097-4312-B355-8CED0210B52B}">
            <xm:f>リスト_登録用紙!$R$15=FALSE</xm:f>
            <x14:dxf>
              <fill>
                <patternFill>
                  <bgColor theme="1"/>
                </patternFill>
              </fill>
            </x14:dxf>
          </x14:cfRule>
          <xm:sqref>N30</xm:sqref>
        </x14:conditionalFormatting>
        <x14:conditionalFormatting xmlns:xm="http://schemas.microsoft.com/office/excel/2006/main">
          <x14:cfRule type="expression" priority="17" id="{10C939FF-74D6-48E6-A534-2B3705E30172}">
            <xm:f>OR($C$14=リスト_登録用紙!$F$7, $C$14=リスト_登録用紙!$F$8)</xm:f>
            <x14:dxf>
              <fill>
                <patternFill>
                  <bgColor theme="1"/>
                </patternFill>
              </fill>
            </x14:dxf>
          </x14:cfRule>
          <xm:sqref>C21:J21</xm:sqref>
        </x14:conditionalFormatting>
        <x14:conditionalFormatting xmlns:xm="http://schemas.microsoft.com/office/excel/2006/main">
          <x14:cfRule type="expression" priority="19" id="{8BE88734-9F42-4CB4-B048-B638F0738A03}">
            <xm:f>OR($C$14=リスト_登録用紙!$F$5, $C$14=リスト_登録用紙!$F$6, $C$14=リスト_登録用紙!$F$8)</xm:f>
            <x14:dxf>
              <fill>
                <patternFill>
                  <bgColor theme="1"/>
                </patternFill>
              </fill>
            </x14:dxf>
          </x14:cfRule>
          <xm:sqref>C22:J22</xm:sqref>
        </x14:conditionalFormatting>
        <x14:conditionalFormatting xmlns:xm="http://schemas.microsoft.com/office/excel/2006/main">
          <x14:cfRule type="expression" priority="5" id="{5FD26FEF-1E73-434F-9E5D-9ACBA06A25D1}">
            <xm:f>OR($V$29=リスト_登録用紙!$Q$9,$V$29=リスト_登録用紙!$Q$10)</xm:f>
            <x14:dxf>
              <fill>
                <patternFill>
                  <bgColor rgb="FFFFFF00"/>
                </patternFill>
              </fill>
            </x14:dxf>
          </x14:cfRule>
          <xm:sqref>V29:Y32</xm:sqref>
        </x14:conditionalFormatting>
        <x14:conditionalFormatting xmlns:xm="http://schemas.microsoft.com/office/excel/2006/main">
          <x14:cfRule type="expression" priority="2" id="{47BAE1F3-7C10-4A19-B4A4-47022D4988D7}">
            <xm:f>リスト_登録用紙!$R$11=5</xm:f>
            <x14:dxf>
              <fill>
                <patternFill>
                  <bgColor theme="8" tint="0.59996337778862885"/>
                </patternFill>
              </fill>
            </x14:dxf>
          </x14:cfRule>
          <xm:sqref>N30:U32</xm:sqref>
        </x14:conditionalFormatting>
        <x14:conditionalFormatting xmlns:xm="http://schemas.microsoft.com/office/excel/2006/main">
          <x14:cfRule type="expression" priority="1" id="{BC291679-EA69-446F-AEEC-3D6E499E4CC9}">
            <xm:f>リスト_登録用紙!$R$11=5</xm:f>
            <x14:dxf>
              <fill>
                <patternFill>
                  <bgColor theme="8" tint="0.59996337778862885"/>
                </patternFill>
              </fill>
            </x14:dxf>
          </x14:cfRule>
          <xm:sqref>E29:M32</xm:sqref>
        </x14:conditionalFormatting>
      </x14:conditionalFormattings>
    </ext>
    <ext xmlns:x14="http://schemas.microsoft.com/office/spreadsheetml/2009/9/main" uri="{CCE6A557-97BC-4b89-ADB6-D9C93CAAB3DF}">
      <x14:dataValidations xmlns:xm="http://schemas.microsoft.com/office/excel/2006/main" count="3">
        <x14:dataValidation type="list" errorStyle="warning" imeMode="halfAlpha" operator="lessThanOrEqual" allowBlank="1" showInputMessage="1" showErrorMessage="1" error="口座番号が7桁を超過しています。_x000a_Account number exceeds 7 digits." promptTitle="ーーーーーーーーーーーーーーーーーーーーーーーーーーーーーーーー" prompt="「普通預金」以外の場合は、リストから該当するものを選択してください。_x000a__x000a_If other than &quot;Saving account&quot;, please select from the list." xr:uid="{576F72E3-860C-44F0-AFB0-358644D74C98}">
          <x14:formula1>
            <xm:f>リスト_登録用紙!$U$5:$U$7</xm:f>
          </x14:formula1>
          <xm:sqref>E35:N35</xm:sqref>
        </x14:dataValidation>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21877A94-78FA-4A71-97F8-53AD81E63F6F}">
          <x14:formula1>
            <xm:f>リスト_登録用紙!$F$5:$F$8</xm:f>
          </x14:formula1>
          <xm:sqref>C14:Y14</xm:sqref>
        </x14:dataValidation>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FB990A67-9301-4421-95D8-9EDAFACA858F}">
          <x14:formula1>
            <xm:f>リスト_登録用紙!$B$5:$B$8</xm:f>
          </x14:formula1>
          <xm:sqref>C13:Y13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3C8F-B273-4D06-B56E-75AED303025B}">
  <sheetPr>
    <tabColor theme="5" tint="0.59999389629810485"/>
    <pageSetUpPr fitToPage="1"/>
  </sheetPr>
  <dimension ref="A1:AK55"/>
  <sheetViews>
    <sheetView view="pageBreakPreview" topLeftCell="A37" zoomScale="70" zoomScaleNormal="85" zoomScaleSheetLayoutView="70" workbookViewId="0">
      <selection activeCell="E36" sqref="E36:Y36"/>
    </sheetView>
  </sheetViews>
  <sheetFormatPr defaultColWidth="9" defaultRowHeight="15.75"/>
  <cols>
    <col min="1" max="1" width="18.875" style="6" customWidth="1"/>
    <col min="2" max="2" width="13" style="6" customWidth="1"/>
    <col min="3" max="25" width="4.5" style="6" customWidth="1"/>
    <col min="26" max="26" width="3" style="6" customWidth="1"/>
    <col min="27" max="27" width="13" style="6" customWidth="1"/>
    <col min="28" max="28" width="15.25" style="6" customWidth="1"/>
    <col min="29" max="29" width="22.875" style="6" customWidth="1"/>
    <col min="30" max="30" width="23" style="6" customWidth="1"/>
    <col min="31" max="16384" width="9" style="6"/>
  </cols>
  <sheetData>
    <row r="1" spans="1:32" ht="24.75" customHeight="1">
      <c r="A1" s="360" t="s">
        <v>0</v>
      </c>
      <c r="B1" s="360"/>
      <c r="C1" s="360"/>
      <c r="D1" s="360"/>
      <c r="E1" s="360"/>
      <c r="F1" s="360"/>
      <c r="G1" s="360"/>
      <c r="H1" s="360"/>
      <c r="I1" s="360"/>
      <c r="J1" s="360"/>
      <c r="K1" s="360"/>
      <c r="L1" s="360"/>
      <c r="M1" s="360"/>
      <c r="N1" s="360"/>
      <c r="O1" s="360"/>
      <c r="P1" s="360"/>
      <c r="Q1" s="360"/>
      <c r="R1" s="360"/>
      <c r="S1" s="360"/>
      <c r="T1" s="360"/>
      <c r="U1" s="360"/>
      <c r="V1" s="360"/>
      <c r="W1" s="360"/>
      <c r="X1" s="360"/>
      <c r="Y1" s="360"/>
      <c r="AA1" s="6" t="s">
        <v>349</v>
      </c>
    </row>
    <row r="2" spans="1:32" ht="7.5" customHeight="1">
      <c r="A2" s="7"/>
      <c r="B2" s="7"/>
      <c r="C2" s="7"/>
      <c r="D2" s="7"/>
      <c r="E2" s="7"/>
      <c r="F2" s="7"/>
      <c r="G2" s="7"/>
      <c r="H2" s="7"/>
      <c r="I2" s="7"/>
      <c r="J2" s="7"/>
      <c r="K2" s="7"/>
      <c r="L2" s="7"/>
      <c r="M2" s="7"/>
      <c r="N2" s="7"/>
      <c r="O2" s="7"/>
      <c r="P2" s="7"/>
      <c r="Q2" s="7"/>
      <c r="R2" s="7"/>
      <c r="S2" s="7"/>
      <c r="T2" s="7"/>
      <c r="U2" s="7"/>
      <c r="V2" s="7"/>
      <c r="W2" s="7"/>
      <c r="X2" s="7"/>
      <c r="Y2" s="7"/>
    </row>
    <row r="3" spans="1:32" ht="16.5">
      <c r="P3" s="8"/>
      <c r="Q3" s="8"/>
      <c r="R3" s="8"/>
      <c r="S3" s="8"/>
      <c r="T3" s="90"/>
      <c r="U3" s="287" t="s">
        <v>340</v>
      </c>
      <c r="V3" s="500">
        <v>45292</v>
      </c>
      <c r="W3" s="500"/>
      <c r="X3" s="500"/>
      <c r="Y3" s="500"/>
    </row>
    <row r="4" spans="1:32" ht="5.25" customHeight="1">
      <c r="A4" s="9"/>
      <c r="B4" s="9"/>
      <c r="C4" s="9"/>
      <c r="D4" s="9"/>
      <c r="E4" s="9"/>
      <c r="F4" s="9"/>
      <c r="G4" s="9"/>
      <c r="H4" s="9"/>
      <c r="I4" s="9"/>
      <c r="J4" s="9"/>
      <c r="K4" s="9"/>
      <c r="L4" s="9"/>
      <c r="M4" s="9"/>
      <c r="N4" s="9"/>
      <c r="O4" s="9"/>
      <c r="P4" s="9"/>
      <c r="Q4" s="9"/>
      <c r="R4" s="9"/>
      <c r="S4" s="9"/>
      <c r="T4" s="9"/>
      <c r="U4" s="9"/>
      <c r="V4" s="9"/>
      <c r="W4" s="9"/>
      <c r="X4" s="9"/>
      <c r="AC4" s="10"/>
      <c r="AD4" s="10"/>
      <c r="AE4" s="10"/>
      <c r="AF4" s="10"/>
    </row>
    <row r="5" spans="1:32" s="13" customFormat="1" ht="18" customHeight="1">
      <c r="A5" s="11" t="s">
        <v>341</v>
      </c>
      <c r="B5" s="11"/>
      <c r="C5" s="11"/>
      <c r="D5" s="11"/>
      <c r="E5" s="11"/>
      <c r="F5" s="11"/>
      <c r="G5" s="11"/>
      <c r="H5" s="11"/>
      <c r="I5" s="11"/>
      <c r="J5" s="11"/>
      <c r="K5" s="11"/>
      <c r="L5" s="11"/>
      <c r="M5" s="11"/>
      <c r="N5" s="11"/>
      <c r="O5" s="11"/>
      <c r="P5" s="11"/>
      <c r="Q5" s="11"/>
      <c r="R5" s="11"/>
      <c r="S5" s="11"/>
      <c r="T5" s="11"/>
      <c r="U5" s="11"/>
      <c r="V5" s="11"/>
      <c r="W5" s="11"/>
      <c r="X5" s="11"/>
      <c r="Y5" s="12"/>
    </row>
    <row r="6" spans="1:32" s="13" customFormat="1" ht="12.75" customHeight="1">
      <c r="A6" s="14"/>
      <c r="B6" s="14"/>
      <c r="C6" s="14"/>
      <c r="D6" s="14"/>
      <c r="E6" s="14"/>
      <c r="F6" s="14"/>
      <c r="G6" s="14"/>
      <c r="H6" s="14"/>
      <c r="I6" s="14"/>
      <c r="J6" s="14"/>
      <c r="K6" s="14"/>
      <c r="L6" s="14"/>
      <c r="M6" s="14"/>
      <c r="N6" s="14"/>
      <c r="O6" s="14"/>
      <c r="P6" s="14"/>
      <c r="Q6" s="14"/>
      <c r="R6" s="14"/>
      <c r="S6" s="14"/>
      <c r="T6" s="14"/>
      <c r="U6" s="14"/>
      <c r="V6" s="14"/>
      <c r="W6" s="14"/>
      <c r="X6" s="14"/>
      <c r="Y6" s="12"/>
      <c r="AC6" s="15"/>
      <c r="AD6" s="15"/>
      <c r="AE6" s="15"/>
      <c r="AF6" s="15"/>
    </row>
    <row r="7" spans="1:32" s="13" customFormat="1" ht="3" customHeight="1">
      <c r="A7" s="14"/>
      <c r="B7" s="14"/>
      <c r="C7" s="14"/>
      <c r="D7" s="14"/>
      <c r="E7" s="14"/>
      <c r="F7" s="14"/>
      <c r="G7" s="14"/>
      <c r="H7" s="14"/>
      <c r="I7" s="14"/>
      <c r="J7" s="14"/>
      <c r="K7" s="14"/>
      <c r="L7" s="14"/>
      <c r="M7" s="14"/>
      <c r="N7" s="14"/>
      <c r="O7" s="14"/>
      <c r="P7" s="14"/>
      <c r="Q7" s="14"/>
      <c r="R7" s="14"/>
      <c r="S7" s="14"/>
      <c r="T7" s="14"/>
      <c r="U7" s="14"/>
      <c r="V7" s="14"/>
      <c r="W7" s="14"/>
      <c r="X7" s="14"/>
      <c r="Y7" s="12"/>
      <c r="AC7" s="15"/>
      <c r="AD7" s="15"/>
      <c r="AE7" s="15"/>
      <c r="AF7" s="15"/>
    </row>
    <row r="8" spans="1:32" s="13" customFormat="1" ht="16.5">
      <c r="A8" s="12" t="s">
        <v>342</v>
      </c>
      <c r="B8" s="12"/>
      <c r="C8" s="12"/>
      <c r="D8" s="12"/>
      <c r="E8" s="12"/>
      <c r="F8" s="12"/>
      <c r="G8" s="12"/>
      <c r="H8" s="12"/>
      <c r="I8" s="12"/>
      <c r="J8" s="12"/>
      <c r="K8" s="12"/>
      <c r="L8" s="12"/>
      <c r="M8" s="12"/>
      <c r="N8" s="12"/>
      <c r="O8" s="12"/>
      <c r="P8" s="12"/>
      <c r="Q8" s="12"/>
      <c r="R8" s="12"/>
      <c r="S8" s="12"/>
      <c r="T8" s="12"/>
      <c r="U8" s="12"/>
      <c r="V8" s="12"/>
      <c r="W8" s="12"/>
      <c r="X8" s="12"/>
      <c r="Y8" s="12"/>
      <c r="AC8" s="15"/>
      <c r="AD8" s="15"/>
      <c r="AE8" s="15"/>
      <c r="AF8" s="15"/>
    </row>
    <row r="9" spans="1:32" s="13" customFormat="1" ht="8.25" customHeight="1">
      <c r="A9" s="12"/>
      <c r="B9" s="12"/>
      <c r="C9" s="12"/>
      <c r="D9" s="12"/>
      <c r="E9" s="12"/>
      <c r="F9" s="12"/>
      <c r="G9" s="12"/>
      <c r="H9" s="12"/>
      <c r="I9" s="12"/>
      <c r="J9" s="12"/>
      <c r="K9" s="12"/>
      <c r="L9" s="12"/>
      <c r="M9" s="12"/>
      <c r="N9" s="12"/>
      <c r="O9" s="12"/>
      <c r="P9" s="12"/>
      <c r="Q9" s="12"/>
      <c r="R9" s="12"/>
      <c r="S9" s="12"/>
      <c r="T9" s="12"/>
      <c r="U9" s="12"/>
      <c r="V9" s="12"/>
      <c r="W9" s="12"/>
      <c r="X9" s="12"/>
      <c r="Y9" s="12"/>
      <c r="AC9" s="15"/>
      <c r="AD9" s="15"/>
      <c r="AE9" s="15"/>
      <c r="AF9" s="15"/>
    </row>
    <row r="10" spans="1:32" ht="3.75" customHeight="1">
      <c r="A10" s="7"/>
      <c r="B10" s="7"/>
      <c r="C10" s="7"/>
      <c r="D10" s="7"/>
      <c r="E10" s="7"/>
      <c r="F10" s="7"/>
      <c r="G10" s="7"/>
      <c r="H10" s="7"/>
      <c r="I10" s="7"/>
      <c r="J10" s="7"/>
      <c r="K10" s="7"/>
      <c r="L10" s="7"/>
      <c r="M10" s="7"/>
      <c r="N10" s="7"/>
      <c r="O10" s="7"/>
      <c r="P10" s="7"/>
      <c r="Q10" s="7"/>
      <c r="R10" s="7"/>
      <c r="S10" s="7"/>
      <c r="T10" s="7"/>
      <c r="U10" s="7"/>
      <c r="V10" s="7"/>
      <c r="W10" s="7"/>
      <c r="X10" s="7"/>
      <c r="Y10" s="7"/>
      <c r="AC10" s="10"/>
      <c r="AD10" s="10"/>
      <c r="AE10" s="10"/>
      <c r="AF10" s="10"/>
    </row>
    <row r="11" spans="1:32" ht="16.5">
      <c r="A11" s="362" t="s">
        <v>1</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AC11" s="10"/>
      <c r="AD11" s="10"/>
      <c r="AE11" s="10"/>
      <c r="AF11" s="10"/>
    </row>
    <row r="12" spans="1:32" ht="6" customHeight="1" thickBot="1">
      <c r="A12" s="7"/>
      <c r="B12" s="7"/>
      <c r="C12" s="7"/>
      <c r="D12" s="7"/>
      <c r="E12" s="7"/>
      <c r="F12" s="7"/>
      <c r="G12" s="7"/>
      <c r="H12" s="7"/>
      <c r="I12" s="7"/>
      <c r="J12" s="7"/>
      <c r="K12" s="7"/>
      <c r="L12" s="7"/>
      <c r="M12" s="7"/>
      <c r="N12" s="7"/>
      <c r="O12" s="7"/>
      <c r="P12" s="7"/>
      <c r="Q12" s="7"/>
      <c r="R12" s="7"/>
      <c r="S12" s="7"/>
      <c r="T12" s="7"/>
      <c r="U12" s="7"/>
      <c r="V12" s="7"/>
      <c r="W12" s="7"/>
      <c r="X12" s="7"/>
      <c r="Y12" s="7"/>
    </row>
    <row r="13" spans="1:32" ht="30" customHeight="1">
      <c r="A13" s="363" t="s">
        <v>183</v>
      </c>
      <c r="B13" s="364"/>
      <c r="C13" s="501" t="s">
        <v>114</v>
      </c>
      <c r="D13" s="502"/>
      <c r="E13" s="502"/>
      <c r="F13" s="502"/>
      <c r="G13" s="502"/>
      <c r="H13" s="502"/>
      <c r="I13" s="502"/>
      <c r="J13" s="502"/>
      <c r="K13" s="502"/>
      <c r="L13" s="502"/>
      <c r="M13" s="502"/>
      <c r="N13" s="502"/>
      <c r="O13" s="502"/>
      <c r="P13" s="502"/>
      <c r="Q13" s="502"/>
      <c r="R13" s="502"/>
      <c r="S13" s="502"/>
      <c r="T13" s="502"/>
      <c r="U13" s="502"/>
      <c r="V13" s="502"/>
      <c r="W13" s="502"/>
      <c r="X13" s="502"/>
      <c r="Y13" s="503"/>
    </row>
    <row r="14" spans="1:32" ht="30" customHeight="1">
      <c r="A14" s="368" t="s">
        <v>184</v>
      </c>
      <c r="B14" s="369"/>
      <c r="C14" s="490" t="s">
        <v>347</v>
      </c>
      <c r="D14" s="491"/>
      <c r="E14" s="491"/>
      <c r="F14" s="491"/>
      <c r="G14" s="491"/>
      <c r="H14" s="491"/>
      <c r="I14" s="491"/>
      <c r="J14" s="491"/>
      <c r="K14" s="491"/>
      <c r="L14" s="491"/>
      <c r="M14" s="491"/>
      <c r="N14" s="491"/>
      <c r="O14" s="491"/>
      <c r="P14" s="491"/>
      <c r="Q14" s="491"/>
      <c r="R14" s="491"/>
      <c r="S14" s="491"/>
      <c r="T14" s="491"/>
      <c r="U14" s="491"/>
      <c r="V14" s="491"/>
      <c r="W14" s="491"/>
      <c r="X14" s="491"/>
      <c r="Y14" s="492"/>
      <c r="AB14" s="10"/>
    </row>
    <row r="15" spans="1:32" ht="30" customHeight="1">
      <c r="A15" s="370" t="s">
        <v>3</v>
      </c>
      <c r="B15" s="371"/>
      <c r="C15" s="490" t="s">
        <v>334</v>
      </c>
      <c r="D15" s="491"/>
      <c r="E15" s="491"/>
      <c r="F15" s="491"/>
      <c r="G15" s="491"/>
      <c r="H15" s="491"/>
      <c r="I15" s="491"/>
      <c r="J15" s="491"/>
      <c r="K15" s="491"/>
      <c r="L15" s="491"/>
      <c r="M15" s="491"/>
      <c r="N15" s="491"/>
      <c r="O15" s="491"/>
      <c r="P15" s="491"/>
      <c r="Q15" s="491"/>
      <c r="R15" s="491"/>
      <c r="S15" s="491"/>
      <c r="T15" s="491"/>
      <c r="U15" s="491"/>
      <c r="V15" s="491"/>
      <c r="W15" s="491"/>
      <c r="X15" s="491"/>
      <c r="Y15" s="492"/>
    </row>
    <row r="16" spans="1:32" ht="15" customHeight="1">
      <c r="A16" s="375" t="s">
        <v>16</v>
      </c>
      <c r="B16" s="376"/>
      <c r="C16" s="493" t="s">
        <v>335</v>
      </c>
      <c r="D16" s="494"/>
      <c r="E16" s="494"/>
      <c r="F16" s="494"/>
      <c r="G16" s="494"/>
      <c r="H16" s="494"/>
      <c r="I16" s="494"/>
      <c r="J16" s="494"/>
      <c r="K16" s="494"/>
      <c r="L16" s="494"/>
      <c r="M16" s="494"/>
      <c r="N16" s="494"/>
      <c r="O16" s="494"/>
      <c r="P16" s="494"/>
      <c r="Q16" s="494"/>
      <c r="R16" s="494"/>
      <c r="S16" s="494"/>
      <c r="T16" s="494"/>
      <c r="U16" s="494"/>
      <c r="V16" s="494"/>
      <c r="W16" s="494"/>
      <c r="X16" s="494"/>
      <c r="Y16" s="495"/>
    </row>
    <row r="17" spans="1:37" ht="27.75" customHeight="1">
      <c r="A17" s="377"/>
      <c r="B17" s="378"/>
      <c r="C17" s="496" t="s">
        <v>336</v>
      </c>
      <c r="D17" s="497"/>
      <c r="E17" s="497"/>
      <c r="F17" s="497"/>
      <c r="G17" s="497"/>
      <c r="H17" s="497"/>
      <c r="I17" s="497"/>
      <c r="J17" s="497"/>
      <c r="K17" s="497"/>
      <c r="L17" s="497"/>
      <c r="M17" s="497"/>
      <c r="N17" s="497"/>
      <c r="O17" s="497"/>
      <c r="P17" s="497"/>
      <c r="Q17" s="497"/>
      <c r="R17" s="497"/>
      <c r="S17" s="497"/>
      <c r="T17" s="497"/>
      <c r="U17" s="497"/>
      <c r="V17" s="497"/>
      <c r="W17" s="497"/>
      <c r="X17" s="497"/>
      <c r="Y17" s="498"/>
      <c r="AA17" s="279" t="s">
        <v>318</v>
      </c>
    </row>
    <row r="18" spans="1:37" ht="15" customHeight="1">
      <c r="A18" s="348" t="s">
        <v>124</v>
      </c>
      <c r="B18" s="349"/>
      <c r="C18" s="89" t="s">
        <v>10</v>
      </c>
      <c r="D18" s="499" t="s">
        <v>337</v>
      </c>
      <c r="E18" s="499"/>
      <c r="F18" s="499"/>
      <c r="G18" s="286" t="s">
        <v>268</v>
      </c>
      <c r="H18" s="499" t="s">
        <v>338</v>
      </c>
      <c r="I18" s="499"/>
      <c r="J18" s="499"/>
      <c r="K18" s="499"/>
      <c r="L18" s="186"/>
      <c r="M18" s="186"/>
      <c r="N18" s="186"/>
      <c r="O18" s="186"/>
      <c r="P18" s="186"/>
      <c r="Q18" s="186"/>
      <c r="R18" s="186"/>
      <c r="S18" s="186"/>
      <c r="T18" s="186"/>
      <c r="U18" s="186"/>
      <c r="V18" s="186"/>
      <c r="W18" s="186"/>
      <c r="X18" s="186"/>
      <c r="Y18" s="187"/>
      <c r="AA18" s="6" t="str">
        <f>IF(D18="","",D18&amp;"-"&amp;H18)</f>
        <v>226-8501</v>
      </c>
    </row>
    <row r="19" spans="1:37" ht="21.75" customHeight="1" thickBot="1">
      <c r="A19" s="350"/>
      <c r="B19" s="351"/>
      <c r="C19" s="353" t="s">
        <v>179</v>
      </c>
      <c r="D19" s="341"/>
      <c r="E19" s="341"/>
      <c r="F19" s="341"/>
      <c r="G19" s="358" t="s">
        <v>324</v>
      </c>
      <c r="H19" s="341"/>
      <c r="I19" s="341"/>
      <c r="J19" s="341"/>
      <c r="K19" s="359"/>
      <c r="L19" s="358" t="s">
        <v>325</v>
      </c>
      <c r="M19" s="341"/>
      <c r="N19" s="341"/>
      <c r="O19" s="341"/>
      <c r="P19" s="341"/>
      <c r="Q19" s="341"/>
      <c r="R19" s="359"/>
      <c r="S19" s="341" t="s">
        <v>326</v>
      </c>
      <c r="T19" s="341"/>
      <c r="U19" s="341"/>
      <c r="V19" s="341"/>
      <c r="W19" s="341"/>
      <c r="X19" s="341"/>
      <c r="Y19" s="342"/>
      <c r="AA19" s="6" t="s">
        <v>305</v>
      </c>
    </row>
    <row r="20" spans="1:37" ht="35.25" customHeight="1" thickBot="1">
      <c r="A20" s="352"/>
      <c r="B20" s="351"/>
      <c r="C20" s="485" t="s">
        <v>264</v>
      </c>
      <c r="D20" s="486"/>
      <c r="E20" s="486"/>
      <c r="F20" s="486"/>
      <c r="G20" s="487" t="s">
        <v>265</v>
      </c>
      <c r="H20" s="486"/>
      <c r="I20" s="486"/>
      <c r="J20" s="486"/>
      <c r="K20" s="488"/>
      <c r="L20" s="487" t="s">
        <v>267</v>
      </c>
      <c r="M20" s="486"/>
      <c r="N20" s="486"/>
      <c r="O20" s="486"/>
      <c r="P20" s="486"/>
      <c r="Q20" s="486"/>
      <c r="R20" s="488"/>
      <c r="S20" s="486" t="s">
        <v>266</v>
      </c>
      <c r="T20" s="486"/>
      <c r="U20" s="486"/>
      <c r="V20" s="486"/>
      <c r="W20" s="486"/>
      <c r="X20" s="486"/>
      <c r="Y20" s="489"/>
      <c r="AA20" s="268" t="e">
        <f>_xlfn.WEBSERVICE("https://api.excelapi.org/post/address?zipcode="&amp;SUBSTITUTE(AA18,"-",)&amp;"&amp;parts=1")</f>
        <v>#VALUE!</v>
      </c>
      <c r="AB20" s="269" t="e">
        <f>_xlfn.WEBSERVICE("https://api.excelapi.org/post/address?zipcode="&amp;SUBSTITUTE(AA18,"-",)&amp;"&amp;parts=2")</f>
        <v>#VALUE!</v>
      </c>
      <c r="AC20" s="270" t="e">
        <f>_xlfn.WEBSERVICE("https://api.excelapi.org/post/address?zipcode="&amp;SUBSTITUTE(AA18,"-",)&amp;"&amp;parts=3")</f>
        <v>#VALUE!</v>
      </c>
      <c r="AD20" s="134"/>
    </row>
    <row r="21" spans="1:37" ht="30" customHeight="1">
      <c r="A21" s="292" t="s">
        <v>104</v>
      </c>
      <c r="B21" s="293"/>
      <c r="C21" s="306"/>
      <c r="D21" s="307"/>
      <c r="E21" s="307"/>
      <c r="F21" s="307"/>
      <c r="G21" s="307"/>
      <c r="H21" s="307"/>
      <c r="I21" s="307"/>
      <c r="J21" s="309"/>
      <c r="K21" s="294" t="s">
        <v>269</v>
      </c>
      <c r="L21" s="295"/>
      <c r="M21" s="295"/>
      <c r="N21" s="295"/>
      <c r="O21" s="295"/>
      <c r="P21" s="295"/>
      <c r="Q21" s="295"/>
      <c r="R21" s="474" t="s">
        <v>332</v>
      </c>
      <c r="S21" s="475"/>
      <c r="T21" s="475"/>
      <c r="U21" s="475"/>
      <c r="V21" s="475"/>
      <c r="W21" s="475"/>
      <c r="X21" s="475"/>
      <c r="Y21" s="476"/>
    </row>
    <row r="22" spans="1:37" ht="30" customHeight="1">
      <c r="A22" s="292" t="s">
        <v>105</v>
      </c>
      <c r="B22" s="293"/>
      <c r="C22" s="477" t="s">
        <v>331</v>
      </c>
      <c r="D22" s="478"/>
      <c r="E22" s="478"/>
      <c r="F22" s="478"/>
      <c r="G22" s="478"/>
      <c r="H22" s="478"/>
      <c r="I22" s="478"/>
      <c r="J22" s="479"/>
      <c r="K22" s="294" t="s">
        <v>106</v>
      </c>
      <c r="L22" s="295"/>
      <c r="M22" s="295"/>
      <c r="N22" s="295"/>
      <c r="O22" s="295"/>
      <c r="P22" s="295"/>
      <c r="Q22" s="295"/>
      <c r="R22" s="477" t="s">
        <v>333</v>
      </c>
      <c r="S22" s="478"/>
      <c r="T22" s="478"/>
      <c r="U22" s="478"/>
      <c r="V22" s="478"/>
      <c r="W22" s="478"/>
      <c r="X22" s="478"/>
      <c r="Y22" s="480"/>
      <c r="AB22" s="16"/>
    </row>
    <row r="23" spans="1:37" ht="30" customHeight="1" thickBot="1">
      <c r="A23" s="323" t="s">
        <v>107</v>
      </c>
      <c r="B23" s="324"/>
      <c r="C23" s="481">
        <v>2001</v>
      </c>
      <c r="D23" s="482"/>
      <c r="E23" s="482"/>
      <c r="F23" s="483"/>
      <c r="G23" s="188" t="s">
        <v>4</v>
      </c>
      <c r="H23" s="484">
        <v>1</v>
      </c>
      <c r="I23" s="483"/>
      <c r="J23" s="188" t="s">
        <v>214</v>
      </c>
      <c r="K23" s="484">
        <v>1</v>
      </c>
      <c r="L23" s="483"/>
      <c r="M23" s="189" t="s">
        <v>5</v>
      </c>
      <c r="N23" s="17"/>
      <c r="O23" s="18"/>
      <c r="P23" s="18"/>
      <c r="Q23" s="18"/>
      <c r="R23" s="18"/>
      <c r="S23" s="18"/>
      <c r="T23" s="431">
        <f>IF(C23="","",DATE(C23,H23&amp;I23,K23&amp;L23))</f>
        <v>36892</v>
      </c>
      <c r="U23" s="431"/>
      <c r="V23" s="431"/>
      <c r="W23" s="431"/>
      <c r="X23" s="431"/>
      <c r="Y23" s="432"/>
      <c r="AC23" s="19"/>
      <c r="AD23" s="16"/>
    </row>
    <row r="24" spans="1:37" ht="35.25" customHeight="1">
      <c r="A24" s="411" t="s">
        <v>2</v>
      </c>
      <c r="B24" s="412" t="s">
        <v>6</v>
      </c>
      <c r="C24" s="412"/>
      <c r="D24" s="412"/>
      <c r="E24" s="412"/>
      <c r="F24" s="412"/>
      <c r="G24" s="412"/>
      <c r="H24" s="412"/>
      <c r="I24" s="412"/>
      <c r="J24" s="412"/>
      <c r="K24" s="412"/>
      <c r="L24" s="412"/>
      <c r="M24" s="412"/>
      <c r="N24" s="412"/>
      <c r="O24" s="412"/>
      <c r="P24" s="412"/>
      <c r="Q24" s="412"/>
      <c r="R24" s="412"/>
      <c r="S24" s="412"/>
      <c r="T24" s="412"/>
      <c r="U24" s="412"/>
      <c r="V24" s="412"/>
      <c r="W24" s="412"/>
      <c r="X24" s="412"/>
      <c r="Y24" s="412"/>
    </row>
    <row r="25" spans="1:37" ht="50.25" customHeight="1">
      <c r="A25" s="411"/>
      <c r="B25" s="296" t="s">
        <v>7</v>
      </c>
      <c r="C25" s="296"/>
      <c r="D25" s="296"/>
      <c r="E25" s="296"/>
      <c r="F25" s="296"/>
      <c r="G25" s="296"/>
      <c r="H25" s="296"/>
      <c r="I25" s="296"/>
      <c r="J25" s="296"/>
      <c r="K25" s="296"/>
      <c r="L25" s="296"/>
      <c r="M25" s="296"/>
      <c r="N25" s="296"/>
      <c r="O25" s="296"/>
      <c r="P25" s="296"/>
      <c r="Q25" s="296"/>
      <c r="R25" s="296"/>
      <c r="S25" s="296"/>
      <c r="T25" s="296"/>
      <c r="U25" s="296"/>
      <c r="V25" s="296"/>
      <c r="W25" s="296"/>
      <c r="X25" s="296"/>
      <c r="Y25" s="297"/>
    </row>
    <row r="26" spans="1:37" ht="5.25" customHeight="1" thickBot="1">
      <c r="A26" s="20"/>
      <c r="B26" s="20"/>
      <c r="C26" s="20"/>
      <c r="D26" s="20"/>
      <c r="E26" s="20"/>
      <c r="F26" s="20"/>
      <c r="G26" s="20"/>
      <c r="H26" s="20"/>
      <c r="I26" s="20"/>
      <c r="J26" s="20"/>
      <c r="K26" s="20"/>
      <c r="L26" s="20"/>
      <c r="M26" s="20"/>
      <c r="N26" s="20"/>
      <c r="O26" s="20"/>
      <c r="P26" s="20"/>
      <c r="Q26" s="20"/>
      <c r="R26" s="20"/>
      <c r="S26" s="20"/>
      <c r="T26" s="20"/>
      <c r="U26" s="20"/>
      <c r="V26" s="20"/>
      <c r="W26" s="21"/>
      <c r="X26" s="20"/>
      <c r="AB26" s="248"/>
      <c r="AC26" s="10"/>
      <c r="AD26" s="10"/>
      <c r="AE26" s="10"/>
      <c r="AF26" s="10"/>
    </row>
    <row r="27" spans="1:37" ht="39.75" customHeight="1">
      <c r="A27" s="298" t="s">
        <v>270</v>
      </c>
      <c r="B27" s="300" t="s">
        <v>320</v>
      </c>
      <c r="C27" s="301"/>
      <c r="D27" s="302"/>
      <c r="E27" s="448" t="s">
        <v>339</v>
      </c>
      <c r="F27" s="449"/>
      <c r="G27" s="449"/>
      <c r="H27" s="449"/>
      <c r="I27" s="449"/>
      <c r="J27" s="449"/>
      <c r="K27" s="449"/>
      <c r="L27" s="449"/>
      <c r="M27" s="449"/>
      <c r="N27" s="449"/>
      <c r="O27" s="449"/>
      <c r="P27" s="449"/>
      <c r="Q27" s="449"/>
      <c r="R27" s="449"/>
      <c r="S27" s="449"/>
      <c r="T27" s="449"/>
      <c r="U27" s="449"/>
      <c r="V27" s="449"/>
      <c r="W27" s="449"/>
      <c r="X27" s="449"/>
      <c r="Y27" s="450"/>
      <c r="AC27" s="248"/>
      <c r="AD27" s="248"/>
      <c r="AE27" s="10"/>
      <c r="AF27" s="10"/>
      <c r="AG27" s="22"/>
    </row>
    <row r="28" spans="1:37" s="1" customFormat="1" ht="14.25" customHeight="1">
      <c r="A28" s="299"/>
      <c r="B28" s="314" t="s">
        <v>306</v>
      </c>
      <c r="C28" s="315"/>
      <c r="D28" s="316"/>
      <c r="E28" s="422" t="s">
        <v>90</v>
      </c>
      <c r="F28" s="423"/>
      <c r="G28" s="423"/>
      <c r="H28" s="423"/>
      <c r="I28" s="423"/>
      <c r="J28" s="423"/>
      <c r="K28" s="423"/>
      <c r="L28" s="423"/>
      <c r="M28" s="423"/>
      <c r="N28" s="423"/>
      <c r="O28" s="423"/>
      <c r="P28" s="423"/>
      <c r="Q28" s="423"/>
      <c r="R28" s="423"/>
      <c r="S28" s="423"/>
      <c r="T28" s="423"/>
      <c r="U28" s="423"/>
      <c r="V28" s="422" t="s">
        <v>91</v>
      </c>
      <c r="W28" s="423"/>
      <c r="X28" s="423"/>
      <c r="Y28" s="424"/>
      <c r="AA28" s="280" t="s">
        <v>304</v>
      </c>
      <c r="AB28" s="273"/>
      <c r="AC28" s="273"/>
      <c r="AD28" s="273"/>
      <c r="AE28" s="10"/>
      <c r="AF28" s="10"/>
      <c r="AG28" s="10"/>
      <c r="AH28" s="10"/>
      <c r="AI28" s="10"/>
      <c r="AJ28" s="10"/>
      <c r="AK28" s="10"/>
    </row>
    <row r="29" spans="1:37" s="1" customFormat="1" ht="21" customHeight="1">
      <c r="A29" s="299"/>
      <c r="B29" s="317"/>
      <c r="C29" s="318"/>
      <c r="D29" s="319"/>
      <c r="E29" s="253"/>
      <c r="F29" s="283" t="str">
        <f>リスト_登録用紙!P5</f>
        <v>ゆうちょ銀行／Japan Post BANK</v>
      </c>
      <c r="G29" s="258"/>
      <c r="H29" s="258"/>
      <c r="I29" s="258"/>
      <c r="J29" s="258"/>
      <c r="K29" s="258"/>
      <c r="L29" s="258"/>
      <c r="N29" s="338" t="s">
        <v>321</v>
      </c>
      <c r="O29" s="339"/>
      <c r="P29" s="339"/>
      <c r="Q29" s="339"/>
      <c r="R29" s="339"/>
      <c r="S29" s="339"/>
      <c r="T29" s="339"/>
      <c r="U29" s="340"/>
      <c r="V29" s="451" t="str">
        <f>リスト_登録用紙!R13</f>
        <v/>
      </c>
      <c r="W29" s="452"/>
      <c r="X29" s="452"/>
      <c r="Y29" s="453"/>
      <c r="AA29" s="280" t="str">
        <f>HYPERLINK("https://www.jp-bank.japanpost.jp/kojin/sokin/furikomi/kouza/kj_sk_fm_kz_1.html", "・　（ゆうちょ銀行）記号番号から振込用の店名・預金種目・口座番号を調べる／（Japan Post Bank）Search for branch name, account type, and account number")</f>
        <v>・　（ゆうちょ銀行）記号番号から振込用の店名・預金種目・口座番号を調べる／（Japan Post Bank）Search for branch name, account type, and account number</v>
      </c>
      <c r="AB29" s="273"/>
      <c r="AC29" s="273"/>
      <c r="AD29" s="273"/>
      <c r="AE29" s="10"/>
      <c r="AF29" s="10"/>
      <c r="AG29" s="10"/>
      <c r="AH29" s="10"/>
      <c r="AI29" s="10"/>
      <c r="AJ29" s="10"/>
      <c r="AK29" s="10"/>
    </row>
    <row r="30" spans="1:37" s="1" customFormat="1" ht="21" customHeight="1">
      <c r="A30" s="299"/>
      <c r="B30" s="317"/>
      <c r="C30" s="318"/>
      <c r="D30" s="319"/>
      <c r="E30" s="255"/>
      <c r="F30" s="284" t="str">
        <f>リスト_登録用紙!P6</f>
        <v>みずほ銀行／Mizuho Bank</v>
      </c>
      <c r="G30" s="256"/>
      <c r="H30" s="256"/>
      <c r="I30" s="256"/>
      <c r="J30" s="256"/>
      <c r="K30" s="256"/>
      <c r="L30" s="256"/>
      <c r="M30" s="256"/>
      <c r="N30" s="425"/>
      <c r="O30" s="426"/>
      <c r="P30" s="426"/>
      <c r="Q30" s="426"/>
      <c r="R30" s="426"/>
      <c r="S30" s="426"/>
      <c r="T30" s="426"/>
      <c r="U30" s="427"/>
      <c r="V30" s="454"/>
      <c r="W30" s="455"/>
      <c r="X30" s="455"/>
      <c r="Y30" s="456"/>
      <c r="AA30" s="281" t="str">
        <f>HYPERLINK(_xlfn.CONCAT("http://www.google.co.jp/search?hl=ja&amp;q=銀行コード+",リスト_登録用紙!P13&amp;"銀行","+",E33&amp;"支店" ), "・　名称を入力した金融機関・支店名称のコードを検索/Search for the code corresponding to the bank and branch name you entered.(Google)")</f>
        <v>・　名称を入力した金融機関・支店名称のコードを検索/Search for the code corresponding to the bank and branch name you entered.(Google)</v>
      </c>
      <c r="AB30" s="273"/>
      <c r="AC30" s="10"/>
      <c r="AE30" s="10"/>
      <c r="AF30" s="10"/>
      <c r="AG30" s="10"/>
      <c r="AH30" s="10"/>
      <c r="AI30" s="10"/>
      <c r="AJ30" s="10"/>
      <c r="AK30" s="10"/>
    </row>
    <row r="31" spans="1:37" s="1" customFormat="1" ht="21" customHeight="1" thickBot="1">
      <c r="A31" s="299"/>
      <c r="B31" s="317"/>
      <c r="C31" s="318"/>
      <c r="D31" s="319"/>
      <c r="E31" s="255"/>
      <c r="F31" s="284" t="str">
        <f>リスト_登録用紙!P7</f>
        <v>三菱ＵＦＪ銀行／MUFG Bank</v>
      </c>
      <c r="G31" s="256"/>
      <c r="H31" s="256"/>
      <c r="I31" s="256"/>
      <c r="J31" s="256"/>
      <c r="K31" s="256"/>
      <c r="L31" s="256"/>
      <c r="M31" s="256"/>
      <c r="N31" s="425"/>
      <c r="O31" s="426"/>
      <c r="P31" s="426"/>
      <c r="Q31" s="426"/>
      <c r="R31" s="426"/>
      <c r="S31" s="426"/>
      <c r="T31" s="426"/>
      <c r="U31" s="427"/>
      <c r="V31" s="454"/>
      <c r="W31" s="455"/>
      <c r="X31" s="455"/>
      <c r="Y31" s="456"/>
      <c r="AA31" s="10" t="s">
        <v>323</v>
      </c>
      <c r="AB31" s="10"/>
      <c r="AE31" s="10"/>
      <c r="AF31" s="10"/>
      <c r="AG31" s="10"/>
      <c r="AH31" s="10"/>
      <c r="AI31" s="10"/>
      <c r="AJ31" s="10"/>
      <c r="AK31" s="10"/>
    </row>
    <row r="32" spans="1:37" s="1" customFormat="1" ht="21" customHeight="1" thickBot="1">
      <c r="A32" s="299"/>
      <c r="B32" s="320"/>
      <c r="C32" s="321"/>
      <c r="D32" s="322"/>
      <c r="E32" s="252"/>
      <c r="F32" s="284" t="str">
        <f>リスト_登録用紙!P8</f>
        <v>三井住友銀行／Sumitomo-Mitsui Bank</v>
      </c>
      <c r="G32" s="257"/>
      <c r="H32" s="257"/>
      <c r="I32" s="257"/>
      <c r="J32" s="257"/>
      <c r="K32" s="257"/>
      <c r="L32" s="257"/>
      <c r="M32" s="257"/>
      <c r="N32" s="428"/>
      <c r="O32" s="429"/>
      <c r="P32" s="429"/>
      <c r="Q32" s="429"/>
      <c r="R32" s="429"/>
      <c r="S32" s="429"/>
      <c r="T32" s="429"/>
      <c r="U32" s="430"/>
      <c r="V32" s="457"/>
      <c r="W32" s="458"/>
      <c r="X32" s="458"/>
      <c r="Y32" s="459"/>
      <c r="AA32" s="271" t="e">
        <f>_xlfn.WEBSERVICE("https://api.excelapi.org/convert/json2plain?url=https://zengin-code.github.io/api/banks.json&amp;target="&amp;_xlfn.ENCODEURL(V29)&amp;".name")</f>
        <v>#VALUE!</v>
      </c>
      <c r="AB32" s="272" t="e">
        <f>_xlfn.WEBSERVICE("https://api.excelapi.org/convert/json2plain?url=https://zengin-code.github.io/api/"&amp;"branches/"&amp;V29&amp;".json"&amp;"&amp;target="&amp;_xlfn.ENCODEURL(V33)&amp;".name")</f>
        <v>#VALUE!</v>
      </c>
      <c r="AC32" s="10"/>
      <c r="AD32" s="10"/>
      <c r="AE32" s="10"/>
      <c r="AF32" s="10"/>
      <c r="AG32" s="10"/>
      <c r="AH32" s="10"/>
      <c r="AI32" s="10"/>
      <c r="AJ32" s="10"/>
      <c r="AK32" s="10"/>
    </row>
    <row r="33" spans="1:37" ht="20.25" customHeight="1">
      <c r="A33" s="299"/>
      <c r="B33" s="328" t="s">
        <v>307</v>
      </c>
      <c r="C33" s="329"/>
      <c r="D33" s="330"/>
      <c r="E33" s="460" t="s">
        <v>358</v>
      </c>
      <c r="F33" s="461"/>
      <c r="G33" s="461"/>
      <c r="H33" s="461"/>
      <c r="I33" s="461"/>
      <c r="J33" s="461"/>
      <c r="K33" s="461"/>
      <c r="L33" s="461"/>
      <c r="M33" s="461"/>
      <c r="N33" s="461"/>
      <c r="O33" s="461"/>
      <c r="P33" s="461"/>
      <c r="Q33" s="461"/>
      <c r="R33" s="250"/>
      <c r="S33" s="195" t="s">
        <v>277</v>
      </c>
      <c r="T33" s="254"/>
      <c r="U33" s="254"/>
      <c r="V33" s="464" t="s">
        <v>359</v>
      </c>
      <c r="W33" s="465"/>
      <c r="X33" s="465"/>
      <c r="Y33" s="466"/>
    </row>
    <row r="34" spans="1:37" ht="20.25" customHeight="1">
      <c r="A34" s="299"/>
      <c r="B34" s="331"/>
      <c r="C34" s="332"/>
      <c r="D34" s="333"/>
      <c r="E34" s="462"/>
      <c r="F34" s="463"/>
      <c r="G34" s="463"/>
      <c r="H34" s="463"/>
      <c r="I34" s="463"/>
      <c r="J34" s="463"/>
      <c r="K34" s="463"/>
      <c r="L34" s="463"/>
      <c r="M34" s="463"/>
      <c r="N34" s="463"/>
      <c r="O34" s="463"/>
      <c r="P34" s="463"/>
      <c r="Q34" s="463"/>
      <c r="R34" s="251"/>
      <c r="S34" s="195" t="s">
        <v>278</v>
      </c>
      <c r="T34" s="249"/>
      <c r="U34" s="249"/>
      <c r="V34" s="467"/>
      <c r="W34" s="468"/>
      <c r="X34" s="468"/>
      <c r="Y34" s="469"/>
    </row>
    <row r="35" spans="1:37" ht="39.75" customHeight="1">
      <c r="A35" s="299"/>
      <c r="B35" s="303" t="s">
        <v>185</v>
      </c>
      <c r="C35" s="304"/>
      <c r="D35" s="305"/>
      <c r="E35" s="470" t="s">
        <v>119</v>
      </c>
      <c r="F35" s="471"/>
      <c r="G35" s="471"/>
      <c r="H35" s="471"/>
      <c r="I35" s="471"/>
      <c r="J35" s="471"/>
      <c r="K35" s="471"/>
      <c r="L35" s="471"/>
      <c r="M35" s="471"/>
      <c r="N35" s="472"/>
      <c r="O35" s="303" t="s">
        <v>298</v>
      </c>
      <c r="P35" s="304"/>
      <c r="Q35" s="304"/>
      <c r="R35" s="304"/>
      <c r="S35" s="305"/>
      <c r="T35" s="471" t="s">
        <v>360</v>
      </c>
      <c r="U35" s="471"/>
      <c r="V35" s="471"/>
      <c r="W35" s="471"/>
      <c r="X35" s="471"/>
      <c r="Y35" s="473"/>
      <c r="AA35" s="439" t="s">
        <v>322</v>
      </c>
      <c r="AB35" s="439"/>
      <c r="AC35" s="439"/>
      <c r="AD35" s="439"/>
      <c r="AE35" s="439"/>
      <c r="AF35" s="439"/>
      <c r="AG35" s="439"/>
      <c r="AH35" s="439"/>
      <c r="AI35" s="439"/>
      <c r="AJ35" s="439"/>
      <c r="AK35" s="282"/>
    </row>
    <row r="36" spans="1:37" ht="72" customHeight="1">
      <c r="A36" s="440" t="s">
        <v>181</v>
      </c>
      <c r="B36" s="441"/>
      <c r="C36" s="441"/>
      <c r="D36" s="441"/>
      <c r="E36" s="442" t="s">
        <v>9</v>
      </c>
      <c r="F36" s="442"/>
      <c r="G36" s="442"/>
      <c r="H36" s="442"/>
      <c r="I36" s="442"/>
      <c r="J36" s="442"/>
      <c r="K36" s="442"/>
      <c r="L36" s="442"/>
      <c r="M36" s="442"/>
      <c r="N36" s="442"/>
      <c r="O36" s="442"/>
      <c r="P36" s="442"/>
      <c r="Q36" s="442"/>
      <c r="R36" s="442"/>
      <c r="S36" s="442"/>
      <c r="T36" s="442"/>
      <c r="U36" s="442"/>
      <c r="V36" s="442"/>
      <c r="W36" s="442"/>
      <c r="X36" s="442"/>
      <c r="Y36" s="443"/>
      <c r="AA36" s="282"/>
      <c r="AB36" s="282"/>
      <c r="AC36" s="282"/>
      <c r="AD36" s="282"/>
      <c r="AE36" s="282"/>
      <c r="AF36" s="282"/>
      <c r="AG36" s="282"/>
      <c r="AH36" s="282"/>
      <c r="AI36" s="282"/>
      <c r="AJ36" s="282"/>
      <c r="AK36" s="282"/>
    </row>
    <row r="37" spans="1:37" ht="97.5" customHeight="1" thickBot="1">
      <c r="A37" s="444" t="s">
        <v>180</v>
      </c>
      <c r="B37" s="445"/>
      <c r="C37" s="445"/>
      <c r="D37" s="445"/>
      <c r="E37" s="446" t="s">
        <v>301</v>
      </c>
      <c r="F37" s="446"/>
      <c r="G37" s="446"/>
      <c r="H37" s="446"/>
      <c r="I37" s="446"/>
      <c r="J37" s="446"/>
      <c r="K37" s="446"/>
      <c r="L37" s="446"/>
      <c r="M37" s="446"/>
      <c r="N37" s="446"/>
      <c r="O37" s="446"/>
      <c r="P37" s="446"/>
      <c r="Q37" s="446"/>
      <c r="R37" s="446"/>
      <c r="S37" s="446"/>
      <c r="T37" s="446"/>
      <c r="U37" s="446"/>
      <c r="V37" s="446"/>
      <c r="W37" s="446"/>
      <c r="X37" s="446"/>
      <c r="Y37" s="447"/>
    </row>
    <row r="38" spans="1:37" ht="4.5" customHeight="1" thickBot="1"/>
    <row r="39" spans="1:37" s="22" customFormat="1" ht="26.25" customHeight="1">
      <c r="A39" s="390" t="s">
        <v>302</v>
      </c>
      <c r="B39" s="391"/>
      <c r="C39" s="394" t="s">
        <v>14</v>
      </c>
      <c r="D39" s="395"/>
      <c r="E39" s="395"/>
      <c r="F39" s="395"/>
      <c r="G39" s="395"/>
      <c r="H39" s="396"/>
      <c r="I39" s="397"/>
      <c r="J39" s="397"/>
      <c r="K39" s="397"/>
      <c r="L39" s="397"/>
      <c r="M39" s="397"/>
      <c r="N39" s="397"/>
      <c r="O39" s="398" t="s">
        <v>13</v>
      </c>
      <c r="P39" s="398"/>
      <c r="Q39" s="398"/>
      <c r="R39" s="398"/>
      <c r="S39" s="398"/>
      <c r="T39" s="398"/>
      <c r="U39" s="397"/>
      <c r="V39" s="397"/>
      <c r="W39" s="397"/>
      <c r="X39" s="397"/>
      <c r="Y39" s="399"/>
    </row>
    <row r="40" spans="1:37" s="22" customFormat="1" ht="26.25" customHeight="1" thickBot="1">
      <c r="A40" s="392"/>
      <c r="B40" s="393"/>
      <c r="C40" s="400" t="s">
        <v>11</v>
      </c>
      <c r="D40" s="400"/>
      <c r="E40" s="400"/>
      <c r="F40" s="400"/>
      <c r="G40" s="402"/>
      <c r="H40" s="403"/>
      <c r="I40" s="404" t="s">
        <v>182</v>
      </c>
      <c r="J40" s="405"/>
      <c r="K40" s="406"/>
      <c r="L40" s="407"/>
      <c r="M40" s="407"/>
      <c r="N40" s="407"/>
      <c r="O40" s="407"/>
      <c r="P40" s="407"/>
      <c r="Q40" s="408"/>
      <c r="R40" s="401" t="s">
        <v>12</v>
      </c>
      <c r="S40" s="401"/>
      <c r="T40" s="401"/>
      <c r="U40" s="401"/>
      <c r="V40" s="409"/>
      <c r="W40" s="409"/>
      <c r="X40" s="409"/>
      <c r="Y40" s="410"/>
    </row>
    <row r="41" spans="1:37" ht="53.25" customHeight="1">
      <c r="A41" s="385" t="s">
        <v>2</v>
      </c>
      <c r="B41" s="387" t="s">
        <v>15</v>
      </c>
      <c r="C41" s="387"/>
      <c r="D41" s="387"/>
      <c r="E41" s="387"/>
      <c r="F41" s="387"/>
      <c r="G41" s="387"/>
      <c r="H41" s="387"/>
      <c r="I41" s="387"/>
      <c r="J41" s="387"/>
      <c r="K41" s="387"/>
      <c r="L41" s="387"/>
      <c r="M41" s="387"/>
      <c r="N41" s="387"/>
      <c r="O41" s="387"/>
      <c r="P41" s="387"/>
      <c r="Q41" s="387"/>
      <c r="R41" s="387"/>
      <c r="S41" s="387"/>
      <c r="T41" s="387"/>
      <c r="U41" s="387"/>
      <c r="V41" s="387"/>
      <c r="W41" s="387"/>
      <c r="X41" s="387"/>
      <c r="Y41" s="387"/>
    </row>
    <row r="42" spans="1:37" ht="126.75" customHeight="1">
      <c r="A42" s="386"/>
      <c r="B42" s="387" t="s">
        <v>8</v>
      </c>
      <c r="C42" s="387"/>
      <c r="D42" s="387"/>
      <c r="E42" s="387"/>
      <c r="F42" s="387"/>
      <c r="G42" s="387"/>
      <c r="H42" s="387"/>
      <c r="I42" s="387"/>
      <c r="J42" s="387"/>
      <c r="K42" s="387"/>
      <c r="L42" s="387"/>
      <c r="M42" s="387"/>
      <c r="N42" s="387"/>
      <c r="O42" s="387"/>
      <c r="P42" s="387"/>
      <c r="Q42" s="387"/>
      <c r="R42" s="387"/>
      <c r="S42" s="387"/>
      <c r="T42" s="387"/>
      <c r="U42" s="387"/>
      <c r="V42" s="387"/>
      <c r="W42" s="387"/>
      <c r="X42" s="387"/>
      <c r="Y42" s="387"/>
    </row>
    <row r="43" spans="1:37" ht="48.75" customHeight="1">
      <c r="A43" s="388" t="s">
        <v>353</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row>
    <row r="44" spans="1:37" ht="6" customHeight="1">
      <c r="A44" s="25"/>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37" ht="3.75" customHeight="1">
      <c r="A45" s="2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37" ht="16.5" thickBot="1"/>
    <row r="47" spans="1:37" ht="19.5">
      <c r="A47" s="174" t="s">
        <v>262</v>
      </c>
      <c r="B47" s="175"/>
      <c r="C47" s="175"/>
      <c r="D47" s="175"/>
      <c r="E47" s="175"/>
      <c r="F47" s="175"/>
      <c r="G47" s="175"/>
      <c r="H47" s="175"/>
      <c r="I47" s="175"/>
      <c r="J47" s="175"/>
      <c r="K47" s="175"/>
      <c r="L47" s="175"/>
      <c r="M47" s="175"/>
      <c r="N47" s="175"/>
      <c r="O47" s="175"/>
      <c r="P47" s="175"/>
      <c r="Q47" s="175"/>
      <c r="R47" s="176"/>
    </row>
    <row r="48" spans="1:37" ht="16.5">
      <c r="A48" s="291" t="s">
        <v>357</v>
      </c>
      <c r="B48" s="172"/>
      <c r="C48" s="172"/>
      <c r="D48" s="172"/>
      <c r="E48" s="172"/>
      <c r="F48" s="172"/>
      <c r="G48" s="172"/>
      <c r="H48" s="172"/>
      <c r="I48" s="172"/>
      <c r="J48" s="172"/>
      <c r="K48" s="172"/>
      <c r="L48" s="172"/>
      <c r="M48" s="172"/>
      <c r="N48" s="172"/>
      <c r="O48" s="172"/>
      <c r="P48" s="172"/>
      <c r="Q48" s="172"/>
      <c r="R48" s="177"/>
    </row>
    <row r="49" spans="1:18">
      <c r="A49" s="178"/>
      <c r="B49" s="172"/>
      <c r="C49" s="172"/>
      <c r="D49" s="172"/>
      <c r="E49" s="172"/>
      <c r="F49" s="172"/>
      <c r="G49" s="172"/>
      <c r="H49" s="172"/>
      <c r="I49" s="172"/>
      <c r="J49" s="172"/>
      <c r="K49" s="172"/>
      <c r="L49" s="172"/>
      <c r="M49" s="172"/>
      <c r="N49" s="172"/>
      <c r="O49" s="172"/>
      <c r="P49" s="172"/>
      <c r="Q49" s="172"/>
      <c r="R49" s="177"/>
    </row>
    <row r="50" spans="1:18" ht="19.5">
      <c r="A50" s="179" t="s">
        <v>260</v>
      </c>
      <c r="B50" s="173"/>
      <c r="C50" s="173"/>
      <c r="D50" s="173"/>
      <c r="E50" s="173"/>
      <c r="F50" s="173"/>
      <c r="G50" s="173"/>
      <c r="H50" s="173"/>
      <c r="I50" s="173"/>
      <c r="J50" s="173"/>
      <c r="K50" s="173"/>
      <c r="L50" s="173"/>
      <c r="M50" s="173"/>
      <c r="N50" s="173"/>
      <c r="O50" s="173"/>
      <c r="P50" s="173"/>
      <c r="Q50" s="173"/>
      <c r="R50" s="180"/>
    </row>
    <row r="51" spans="1:18" ht="19.5">
      <c r="A51" s="181" t="s">
        <v>343</v>
      </c>
      <c r="B51" s="173"/>
      <c r="C51" s="173"/>
      <c r="D51" s="173"/>
      <c r="E51" s="173"/>
      <c r="F51" s="173"/>
      <c r="G51" s="173"/>
      <c r="H51" s="173"/>
      <c r="I51" s="173"/>
      <c r="J51" s="173"/>
      <c r="K51" s="173"/>
      <c r="L51" s="173"/>
      <c r="M51" s="173"/>
      <c r="N51" s="173"/>
      <c r="O51" s="173"/>
      <c r="P51" s="173"/>
      <c r="Q51" s="173"/>
      <c r="R51" s="180"/>
    </row>
    <row r="52" spans="1:18" ht="19.5">
      <c r="A52" s="181" t="s">
        <v>344</v>
      </c>
      <c r="B52" s="173"/>
      <c r="C52" s="173"/>
      <c r="D52" s="173"/>
      <c r="E52" s="173"/>
      <c r="F52" s="173"/>
      <c r="G52" s="173"/>
      <c r="H52" s="173"/>
      <c r="I52" s="173"/>
      <c r="J52" s="173"/>
      <c r="K52" s="173"/>
      <c r="L52" s="173"/>
      <c r="M52" s="173"/>
      <c r="N52" s="173"/>
      <c r="O52" s="173"/>
      <c r="P52" s="173"/>
      <c r="Q52" s="173"/>
      <c r="R52" s="180"/>
    </row>
    <row r="53" spans="1:18" ht="19.5">
      <c r="A53" s="181"/>
      <c r="B53" s="173"/>
      <c r="C53" s="173"/>
      <c r="D53" s="173"/>
      <c r="E53" s="173"/>
      <c r="F53" s="173"/>
      <c r="G53" s="173"/>
      <c r="H53" s="173"/>
      <c r="I53" s="173"/>
      <c r="J53" s="173"/>
      <c r="K53" s="173"/>
      <c r="L53" s="173"/>
      <c r="M53" s="173"/>
      <c r="N53" s="173"/>
      <c r="O53" s="173"/>
      <c r="P53" s="173"/>
      <c r="Q53" s="173"/>
      <c r="R53" s="180"/>
    </row>
    <row r="54" spans="1:18" ht="19.5">
      <c r="A54" s="179" t="s">
        <v>261</v>
      </c>
      <c r="B54" s="173"/>
      <c r="C54" s="173"/>
      <c r="D54" s="173"/>
      <c r="E54" s="173"/>
      <c r="F54" s="173"/>
      <c r="G54" s="173"/>
      <c r="H54" s="173"/>
      <c r="I54" s="173"/>
      <c r="J54" s="173"/>
      <c r="K54" s="173"/>
      <c r="L54" s="173"/>
      <c r="M54" s="173"/>
      <c r="N54" s="173"/>
      <c r="O54" s="173"/>
      <c r="P54" s="173"/>
      <c r="Q54" s="173"/>
      <c r="R54" s="180"/>
    </row>
    <row r="55" spans="1:18" ht="17.25" thickBot="1">
      <c r="A55" s="182" t="s">
        <v>303</v>
      </c>
      <c r="B55" s="183"/>
      <c r="C55" s="183"/>
      <c r="D55" s="183"/>
      <c r="E55" s="183"/>
      <c r="F55" s="183"/>
      <c r="G55" s="183"/>
      <c r="H55" s="183"/>
      <c r="I55" s="183"/>
      <c r="J55" s="183"/>
      <c r="K55" s="183"/>
      <c r="L55" s="183"/>
      <c r="M55" s="183"/>
      <c r="N55" s="183"/>
      <c r="O55" s="183"/>
      <c r="P55" s="183"/>
      <c r="Q55" s="183"/>
      <c r="R55" s="184"/>
    </row>
  </sheetData>
  <sheetProtection formatCells="0"/>
  <mergeCells count="75">
    <mergeCell ref="A14:B14"/>
    <mergeCell ref="C14:Y14"/>
    <mergeCell ref="A1:Y1"/>
    <mergeCell ref="V3:Y3"/>
    <mergeCell ref="A11:Y11"/>
    <mergeCell ref="A13:B13"/>
    <mergeCell ref="C13:Y13"/>
    <mergeCell ref="A18:B20"/>
    <mergeCell ref="D18:F18"/>
    <mergeCell ref="H18:K18"/>
    <mergeCell ref="C19:F19"/>
    <mergeCell ref="G19:K19"/>
    <mergeCell ref="A15:B15"/>
    <mergeCell ref="C15:Y15"/>
    <mergeCell ref="A16:B17"/>
    <mergeCell ref="C16:Y16"/>
    <mergeCell ref="C17:Y17"/>
    <mergeCell ref="L19:R19"/>
    <mergeCell ref="S19:Y19"/>
    <mergeCell ref="C20:F20"/>
    <mergeCell ref="G20:K20"/>
    <mergeCell ref="L20:R20"/>
    <mergeCell ref="S20:Y20"/>
    <mergeCell ref="A24:A25"/>
    <mergeCell ref="B24:Y24"/>
    <mergeCell ref="B25:Y25"/>
    <mergeCell ref="A21:B21"/>
    <mergeCell ref="C21:J21"/>
    <mergeCell ref="K21:Q21"/>
    <mergeCell ref="R21:Y21"/>
    <mergeCell ref="A22:B22"/>
    <mergeCell ref="C22:J22"/>
    <mergeCell ref="K22:Q22"/>
    <mergeCell ref="R22:Y22"/>
    <mergeCell ref="A23:B23"/>
    <mergeCell ref="C23:F23"/>
    <mergeCell ref="H23:I23"/>
    <mergeCell ref="K23:L23"/>
    <mergeCell ref="T23:Y23"/>
    <mergeCell ref="B35:D35"/>
    <mergeCell ref="E35:N35"/>
    <mergeCell ref="O35:S35"/>
    <mergeCell ref="T35:Y35"/>
    <mergeCell ref="B33:D34"/>
    <mergeCell ref="AA35:AJ35"/>
    <mergeCell ref="A36:D36"/>
    <mergeCell ref="E36:Y36"/>
    <mergeCell ref="A37:D37"/>
    <mergeCell ref="E37:Y37"/>
    <mergeCell ref="A27:A35"/>
    <mergeCell ref="B27:D27"/>
    <mergeCell ref="E27:Y27"/>
    <mergeCell ref="B28:D32"/>
    <mergeCell ref="E28:U28"/>
    <mergeCell ref="V28:Y28"/>
    <mergeCell ref="N29:U29"/>
    <mergeCell ref="V29:Y32"/>
    <mergeCell ref="N30:U32"/>
    <mergeCell ref="E33:Q34"/>
    <mergeCell ref="V33:Y34"/>
    <mergeCell ref="A41:A42"/>
    <mergeCell ref="B41:Y41"/>
    <mergeCell ref="B42:Y42"/>
    <mergeCell ref="A43:Y43"/>
    <mergeCell ref="C40:F40"/>
    <mergeCell ref="G40:H40"/>
    <mergeCell ref="I40:J40"/>
    <mergeCell ref="K40:Q40"/>
    <mergeCell ref="R40:U40"/>
    <mergeCell ref="V40:Y40"/>
    <mergeCell ref="A39:B40"/>
    <mergeCell ref="C39:H39"/>
    <mergeCell ref="I39:N39"/>
    <mergeCell ref="O39:T39"/>
    <mergeCell ref="U39:Y39"/>
  </mergeCells>
  <phoneticPr fontId="4"/>
  <conditionalFormatting sqref="C13:Y13">
    <cfRule type="expression" dxfId="38" priority="22">
      <formula>$C$13=""</formula>
    </cfRule>
  </conditionalFormatting>
  <conditionalFormatting sqref="C14:Y14">
    <cfRule type="expression" dxfId="37" priority="19">
      <formula>$C$14=""</formula>
    </cfRule>
  </conditionalFormatting>
  <conditionalFormatting sqref="C21:J22 R21:Y21 C23:F23 H23:I23 K23:L23">
    <cfRule type="containsBlanks" dxfId="36" priority="21">
      <formula>LEN(TRIM(C21))=0</formula>
    </cfRule>
  </conditionalFormatting>
  <conditionalFormatting sqref="C15:Y15">
    <cfRule type="containsBlanks" dxfId="35" priority="16">
      <formula>LEN(TRIM(C15))=0</formula>
    </cfRule>
  </conditionalFormatting>
  <conditionalFormatting sqref="D18 H18">
    <cfRule type="containsBlanks" dxfId="34" priority="15">
      <formula>LEN(TRIM(D18))=0</formula>
    </cfRule>
  </conditionalFormatting>
  <conditionalFormatting sqref="E35:N35">
    <cfRule type="expression" dxfId="33" priority="14">
      <formula>$E$35=""</formula>
    </cfRule>
  </conditionalFormatting>
  <conditionalFormatting sqref="E27:Y27">
    <cfRule type="expression" dxfId="32" priority="13">
      <formula>$E$27=""</formula>
    </cfRule>
  </conditionalFormatting>
  <conditionalFormatting sqref="T35:Y35">
    <cfRule type="containsBlanks" dxfId="31" priority="12">
      <formula>LEN(TRIM(T35))=0</formula>
    </cfRule>
  </conditionalFormatting>
  <conditionalFormatting sqref="V3:Y3">
    <cfRule type="expression" dxfId="30" priority="11">
      <formula>$V$3=""</formula>
    </cfRule>
  </conditionalFormatting>
  <conditionalFormatting sqref="C16:Y17">
    <cfRule type="containsBlanks" dxfId="29" priority="10">
      <formula>LEN(TRIM(C16))=0</formula>
    </cfRule>
  </conditionalFormatting>
  <conditionalFormatting sqref="AA32">
    <cfRule type="containsText" dxfId="28" priority="9" operator="containsText" text="要確認">
      <formula>NOT(ISERROR(SEARCH("要確認",AA32)))</formula>
    </cfRule>
  </conditionalFormatting>
  <conditionalFormatting sqref="E33">
    <cfRule type="expression" dxfId="27" priority="8">
      <formula>$E$33=""</formula>
    </cfRule>
  </conditionalFormatting>
  <conditionalFormatting sqref="V29:Y32">
    <cfRule type="expression" dxfId="26" priority="7">
      <formula>$V$29=""</formula>
    </cfRule>
  </conditionalFormatting>
  <conditionalFormatting sqref="V33:Y34">
    <cfRule type="expression" dxfId="25" priority="5">
      <formula>$V$33=""</formula>
    </cfRule>
  </conditionalFormatting>
  <conditionalFormatting sqref="C20:R20">
    <cfRule type="containsBlanks" dxfId="24" priority="1">
      <formula>LEN(TRIM(C20))=0</formula>
    </cfRule>
  </conditionalFormatting>
  <dataValidations count="16">
    <dataValidation type="textLength" errorStyle="warning" imeMode="halfAlpha" operator="equal" allowBlank="1" showInputMessage="1" showErrorMessage="1" error="8文字の学籍を入力してください。_x000a_Please enter the 8-character  student number." sqref="R22:Y22" xr:uid="{BBFB7D9E-4B65-4FEA-9420-4A2BFFB03422}">
      <formula1>8</formula1>
    </dataValidation>
    <dataValidation type="textLength" imeMode="disabled" operator="equal" allowBlank="1" showInputMessage="1" showErrorMessage="1" sqref="C23:F23" xr:uid="{716D9E51-CE1E-417F-BCA9-A86C77ED8B8F}">
      <formula1>4</formula1>
    </dataValidation>
    <dataValidation type="textLength" imeMode="disabled" operator="lessThanOrEqual" allowBlank="1" showInputMessage="1" showErrorMessage="1" sqref="K23:L23 H23:I23" xr:uid="{53349D7C-1B55-43DF-85C3-8A4EF0E9A2DF}">
      <formula1>2</formula1>
    </dataValidation>
    <dataValidation imeMode="halfAlpha" allowBlank="1" showInputMessage="1" showErrorMessage="1" sqref="R21:Y21" xr:uid="{C67AEF47-2329-457B-B14A-C2C80DD61451}"/>
    <dataValidation imeMode="hiragana" allowBlank="1" showInputMessage="1" showErrorMessage="1" sqref="C20:Y20" xr:uid="{749D3CAF-FCAA-4DFC-8652-AD6FF0CEA164}"/>
    <dataValidation type="textLength" imeMode="disabled" operator="equal" allowBlank="1" showInputMessage="1" showErrorMessage="1" error="ハイフン（-）を含めた8文字を入力してください。_x000a_Please enter 8 characters including hyphen (-)_x000a__x000a_【例／e.g】  　152-8550" promptTitle="ーーーーーーーーーーーーーーーーーーーーーーーーーーーーーーーー" prompt="ハイフン（-）を含めた8文字を入力してください。_x000a_Please enter 8 characters including hyphen (-)_x000a__x000a_【例／e.g】  　152-8550" sqref="L18:Y18" xr:uid="{125DA1FC-632D-42DD-8EE8-CA0B644B7E09}">
      <formula1>8</formula1>
    </dataValidation>
    <dataValidation imeMode="fullKatakana" allowBlank="1" showErrorMessage="1" prompt="姓と名の間のスペースは不要です。_x000a_no need to enter a &quot;space&quot; between the first and last name._x000a_" sqref="C16:Y16" xr:uid="{2D3F6321-BF8E-4C45-9DFB-344C1CEF772F}"/>
    <dataValidation allowBlank="1" showInputMessage="1" showErrorMessage="1" promptTitle="ーーーーーーーーーーーーーーーーーーーーーーーーーーーーーーーー" prompt="姓と名の間にスペースを入れてください｡_x000a_Please put a space between the first and last name." sqref="C17:Y17" xr:uid="{2BD9A6F4-C661-423E-BDE8-18E5A21D5042}"/>
    <dataValidation imeMode="fullKatakana" allowBlank="1" showInputMessage="1" showErrorMessage="1" promptTitle="ーーーーーーーーーーーーーーーーーーーーーーーーーーーーーーーー" prompt="･姓と名の間にスペースを入れてください｡／_x000a_Please put a space between the first and last name._x000a__x000a_･振込用の口座名義はほとんどの場合カタカナです。ローマ字で入力する際は、通帳見開きやWebで振込用の口座名義をよく確認してください。キャッシュカードの名義（ローマ字）とは一致しない場合があります。" sqref="E27:Y27" xr:uid="{817CB94A-9E78-43EC-A1A1-6DAEA62A56A2}"/>
    <dataValidation type="textLength" errorStyle="warning" imeMode="disabled" operator="equal" allowBlank="1" showInputMessage="1" showErrorMessage="1" error="8文字の職員番号を入力してください。_x000a_Please enter the 8-character staff ID number." sqref="C21:J21" xr:uid="{B9B08412-01C5-457C-BF7D-799FBBEB5F06}">
      <formula1>8</formula1>
    </dataValidation>
    <dataValidation type="textLength" errorStyle="warning" imeMode="disabled" operator="equal" allowBlank="1" showInputMessage="1" showErrorMessage="1" error="8文字の学籍を入力してください。_x000a_Please enter the 8-character  student number." sqref="C22:J22" xr:uid="{6377A91E-08B5-4347-9F18-9F1F97B56F32}">
      <formula1>8</formula1>
    </dataValidation>
    <dataValidation type="textLength" errorStyle="warning" imeMode="disabled" operator="equal" allowBlank="1" showInputMessage="1" showErrorMessage="1" errorTitle="ーーーーーーーーーーーーーーーーーー" error="口座番号が7桁ではありません。入力しますか？_x000a_Account number is not  7 digits.Would you like to enter it?" promptTitle="ーーーーーーーーーーーーーーーーーー" prompt="口座番号を7桁で入力してください。_x000a_Please enter your account number in 7 digits._x000a__x000a_1234　→　0001234" sqref="T35:Y35" xr:uid="{AFEDD8C4-7857-43F7-9AD4-BF821488A4DE}">
      <formula1>7</formula1>
    </dataValidation>
    <dataValidation type="textLength" imeMode="disabled" operator="equal" allowBlank="1" showInputMessage="1" showErrorMessage="1" errorTitle="ーーーーーーーーーーーーー" error="3桁で入力してください。_x000a_Please enter in 3 digits." promptTitle="ーーーーーーーーーーーーーー" prompt="3桁で入力してください。_x000a_Please enter in 3 digits." sqref="D18:F18" xr:uid="{B10954D3-AD4B-4757-BCD4-F70C869A0C03}">
      <formula1>3</formula1>
    </dataValidation>
    <dataValidation type="textLength" imeMode="disabled" operator="equal" allowBlank="1" showInputMessage="1" showErrorMessage="1" errorTitle="ーーーーーーーーーーーーー" error="4桁で入力してください。_x000a_Please enter 4 digits." promptTitle="ーーーーーーーーーーーーー" prompt="4桁で入力してください。_x000a_Please enter in 4 digits." sqref="H18:K18" xr:uid="{66173084-6B24-4625-BC7D-A40ABD809DAB}">
      <formula1>4</formula1>
    </dataValidation>
    <dataValidation type="textLength" errorStyle="warning" imeMode="disabled" operator="equal" allowBlank="1" showInputMessage="1" showErrorMessage="1" errorTitle="ーーーーーーーーーーーーーーーーーー" error="支店コードが3桁ではありません。入力しますか？_x000a_Branch Code is not 3 digits.Would you like to enter it?" promptTitle="ーーーーーーーーーーーーーーーーーー" prompt="支店コードを3桁で入力してください。_x000a_Please enter Branch Code in 3 digits._x000a__x000a_12　→　012" sqref="V33:Y34" xr:uid="{F14117B3-7F20-4262-88B1-694F8CF974E4}">
      <formula1>3</formula1>
    </dataValidation>
    <dataValidation type="textLength" errorStyle="warning" imeMode="disabled" operator="equal" allowBlank="1" showInputMessage="1" showErrorMessage="1" errorTitle="ーーーーーーーーーーーーーーーーーー" error="金融機関コードが4桁ではありません。入力しますか？_x000a_Your Bank Code is not 4 digits.Would you like to enter it?" promptTitle="ーーーーーーーーーーーーーーーーーー" prompt="金融機関コードを4桁で入力してください。_x000a_Please enter your Bank Code in 4 digits._x000a__x000a_12　→　0012_x000a_" sqref="V29:Y32" xr:uid="{FFD95FB5-404F-4ED9-91AB-BB54C0466FA0}">
      <formula1>4</formula1>
    </dataValidation>
  </dataValidations>
  <hyperlinks>
    <hyperlink ref="AA28" r:id="rId1" display="金融機関コード検索／Bank code serch" xr:uid="{D915A0DF-682D-4C5E-8E0E-DC5620E8578D}"/>
    <hyperlink ref="A48" r:id="rId2" xr:uid="{31572E18-96D4-49D3-B6B1-6445A102AF53}"/>
  </hyperlinks>
  <printOptions horizontalCentered="1"/>
  <pageMargins left="0.37" right="0.25" top="0.51" bottom="0.2" header="0.31496062992125984" footer="0.2"/>
  <pageSetup paperSize="9" scale="62" orientation="portrait" r:id="rId3"/>
  <colBreaks count="1" manualBreakCount="1">
    <brk id="26"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30721" r:id="rId6" name="Check Box 1">
              <controlPr defaultSize="0" autoFill="0" autoLine="0" autoPict="0">
                <anchor moveWithCells="1">
                  <from>
                    <xdr:col>4</xdr:col>
                    <xdr:colOff>47625</xdr:colOff>
                    <xdr:row>34</xdr:row>
                    <xdr:rowOff>476250</xdr:rowOff>
                  </from>
                  <to>
                    <xdr:col>7</xdr:col>
                    <xdr:colOff>247650</xdr:colOff>
                    <xdr:row>35</xdr:row>
                    <xdr:rowOff>228600</xdr:rowOff>
                  </to>
                </anchor>
              </controlPr>
            </control>
          </mc:Choice>
        </mc:AlternateContent>
        <mc:AlternateContent xmlns:mc="http://schemas.openxmlformats.org/markup-compatibility/2006">
          <mc:Choice Requires="x14">
            <control shapeId="30722" r:id="rId7" name="Check Box 2">
              <controlPr defaultSize="0" autoFill="0" autoLine="0" autoPict="0">
                <anchor moveWithCells="1">
                  <from>
                    <xdr:col>4</xdr:col>
                    <xdr:colOff>142875</xdr:colOff>
                    <xdr:row>35</xdr:row>
                    <xdr:rowOff>142875</xdr:rowOff>
                  </from>
                  <to>
                    <xdr:col>8</xdr:col>
                    <xdr:colOff>0</xdr:colOff>
                    <xdr:row>35</xdr:row>
                    <xdr:rowOff>390525</xdr:rowOff>
                  </to>
                </anchor>
              </controlPr>
            </control>
          </mc:Choice>
        </mc:AlternateContent>
        <mc:AlternateContent xmlns:mc="http://schemas.openxmlformats.org/markup-compatibility/2006">
          <mc:Choice Requires="x14">
            <control shapeId="30723" r:id="rId8" name="Check Box 3">
              <controlPr defaultSize="0" autoFill="0" autoLine="0" autoPict="0">
                <anchor moveWithCells="1">
                  <from>
                    <xdr:col>4</xdr:col>
                    <xdr:colOff>152400</xdr:colOff>
                    <xdr:row>36</xdr:row>
                    <xdr:rowOff>561975</xdr:rowOff>
                  </from>
                  <to>
                    <xdr:col>5</xdr:col>
                    <xdr:colOff>152400</xdr:colOff>
                    <xdr:row>36</xdr:row>
                    <xdr:rowOff>847725</xdr:rowOff>
                  </to>
                </anchor>
              </controlPr>
            </control>
          </mc:Choice>
        </mc:AlternateContent>
        <mc:AlternateContent xmlns:mc="http://schemas.openxmlformats.org/markup-compatibility/2006">
          <mc:Choice Requires="x14">
            <control shapeId="30724" r:id="rId9" name="Check Box 4">
              <controlPr defaultSize="0" autoFill="0" autoLine="0" autoPict="0">
                <anchor moveWithCells="1">
                  <from>
                    <xdr:col>4</xdr:col>
                    <xdr:colOff>38100</xdr:colOff>
                    <xdr:row>36</xdr:row>
                    <xdr:rowOff>28575</xdr:rowOff>
                  </from>
                  <to>
                    <xdr:col>5</xdr:col>
                    <xdr:colOff>123825</xdr:colOff>
                    <xdr:row>36</xdr:row>
                    <xdr:rowOff>228600</xdr:rowOff>
                  </to>
                </anchor>
              </controlPr>
            </control>
          </mc:Choice>
        </mc:AlternateContent>
        <mc:AlternateContent xmlns:mc="http://schemas.openxmlformats.org/markup-compatibility/2006">
          <mc:Choice Requires="x14">
            <control shapeId="30725" r:id="rId10" name="Check Box 5">
              <controlPr defaultSize="0" autoFill="0" autoLine="0" autoPict="0">
                <anchor moveWithCells="1">
                  <from>
                    <xdr:col>4</xdr:col>
                    <xdr:colOff>38100</xdr:colOff>
                    <xdr:row>36</xdr:row>
                    <xdr:rowOff>228600</xdr:rowOff>
                  </from>
                  <to>
                    <xdr:col>5</xdr:col>
                    <xdr:colOff>85725</xdr:colOff>
                    <xdr:row>36</xdr:row>
                    <xdr:rowOff>438150</xdr:rowOff>
                  </to>
                </anchor>
              </controlPr>
            </control>
          </mc:Choice>
        </mc:AlternateContent>
        <mc:AlternateContent xmlns:mc="http://schemas.openxmlformats.org/markup-compatibility/2006">
          <mc:Choice Requires="x14">
            <control shapeId="30726" r:id="rId11" name="Check Box 6">
              <controlPr defaultSize="0" autoFill="0" autoLine="0" autoPict="0">
                <anchor moveWithCells="1">
                  <from>
                    <xdr:col>4</xdr:col>
                    <xdr:colOff>152400</xdr:colOff>
                    <xdr:row>36</xdr:row>
                    <xdr:rowOff>847725</xdr:rowOff>
                  </from>
                  <to>
                    <xdr:col>5</xdr:col>
                    <xdr:colOff>152400</xdr:colOff>
                    <xdr:row>36</xdr:row>
                    <xdr:rowOff>1133475</xdr:rowOff>
                  </to>
                </anchor>
              </controlPr>
            </control>
          </mc:Choice>
        </mc:AlternateContent>
        <mc:AlternateContent xmlns:mc="http://schemas.openxmlformats.org/markup-compatibility/2006">
          <mc:Choice Requires="x14">
            <control shapeId="30727" r:id="rId12" name="Check Box 7">
              <controlPr defaultSize="0" autoFill="0" autoLine="0" autoPict="0">
                <anchor moveWithCells="1">
                  <from>
                    <xdr:col>17</xdr:col>
                    <xdr:colOff>142875</xdr:colOff>
                    <xdr:row>32</xdr:row>
                    <xdr:rowOff>57150</xdr:rowOff>
                  </from>
                  <to>
                    <xdr:col>21</xdr:col>
                    <xdr:colOff>0</xdr:colOff>
                    <xdr:row>32</xdr:row>
                    <xdr:rowOff>200025</xdr:rowOff>
                  </to>
                </anchor>
              </controlPr>
            </control>
          </mc:Choice>
        </mc:AlternateContent>
        <mc:AlternateContent xmlns:mc="http://schemas.openxmlformats.org/markup-compatibility/2006">
          <mc:Choice Requires="x14">
            <control shapeId="30728" r:id="rId13" name="Check Box 8">
              <controlPr defaultSize="0" autoFill="0" autoLine="0" autoPict="0">
                <anchor moveWithCells="1">
                  <from>
                    <xdr:col>17</xdr:col>
                    <xdr:colOff>142875</xdr:colOff>
                    <xdr:row>33</xdr:row>
                    <xdr:rowOff>47625</xdr:rowOff>
                  </from>
                  <to>
                    <xdr:col>21</xdr:col>
                    <xdr:colOff>0</xdr:colOff>
                    <xdr:row>33</xdr:row>
                    <xdr:rowOff>200025</xdr:rowOff>
                  </to>
                </anchor>
              </controlPr>
            </control>
          </mc:Choice>
        </mc:AlternateContent>
        <mc:AlternateContent xmlns:mc="http://schemas.openxmlformats.org/markup-compatibility/2006">
          <mc:Choice Requires="x14">
            <control shapeId="30729" r:id="rId14" name="Check Box 9">
              <controlPr defaultSize="0" autoFill="0" autoLine="0" autoPict="0">
                <anchor moveWithCells="1">
                  <from>
                    <xdr:col>17</xdr:col>
                    <xdr:colOff>66675</xdr:colOff>
                    <xdr:row>31</xdr:row>
                    <xdr:rowOff>85725</xdr:rowOff>
                  </from>
                  <to>
                    <xdr:col>21</xdr:col>
                    <xdr:colOff>152400</xdr:colOff>
                    <xdr:row>32</xdr:row>
                    <xdr:rowOff>9525</xdr:rowOff>
                  </to>
                </anchor>
              </controlPr>
            </control>
          </mc:Choice>
        </mc:AlternateContent>
        <mc:AlternateContent xmlns:mc="http://schemas.openxmlformats.org/markup-compatibility/2006">
          <mc:Choice Requires="x14">
            <control shapeId="30730" r:id="rId15" name="Check Box 10">
              <controlPr defaultSize="0" autoFill="0" autoLine="0" autoPict="0">
                <anchor moveWithCells="1">
                  <from>
                    <xdr:col>4</xdr:col>
                    <xdr:colOff>104775</xdr:colOff>
                    <xdr:row>28</xdr:row>
                    <xdr:rowOff>57150</xdr:rowOff>
                  </from>
                  <to>
                    <xdr:col>11</xdr:col>
                    <xdr:colOff>133350</xdr:colOff>
                    <xdr:row>28</xdr:row>
                    <xdr:rowOff>228600</xdr:rowOff>
                  </to>
                </anchor>
              </controlPr>
            </control>
          </mc:Choice>
        </mc:AlternateContent>
        <mc:AlternateContent xmlns:mc="http://schemas.openxmlformats.org/markup-compatibility/2006">
          <mc:Choice Requires="x14">
            <control shapeId="30731" r:id="rId16" name="Check Box 11">
              <controlPr defaultSize="0" autoFill="0" autoLine="0" autoPict="0">
                <anchor moveWithCells="1">
                  <from>
                    <xdr:col>4</xdr:col>
                    <xdr:colOff>104775</xdr:colOff>
                    <xdr:row>29</xdr:row>
                    <xdr:rowOff>76200</xdr:rowOff>
                  </from>
                  <to>
                    <xdr:col>10</xdr:col>
                    <xdr:colOff>85725</xdr:colOff>
                    <xdr:row>29</xdr:row>
                    <xdr:rowOff>247650</xdr:rowOff>
                  </to>
                </anchor>
              </controlPr>
            </control>
          </mc:Choice>
        </mc:AlternateContent>
        <mc:AlternateContent xmlns:mc="http://schemas.openxmlformats.org/markup-compatibility/2006">
          <mc:Choice Requires="x14">
            <control shapeId="30732" r:id="rId17" name="Check Box 12">
              <controlPr defaultSize="0" autoFill="0" autoLine="0" autoPict="0">
                <anchor moveWithCells="1">
                  <from>
                    <xdr:col>4</xdr:col>
                    <xdr:colOff>104775</xdr:colOff>
                    <xdr:row>30</xdr:row>
                    <xdr:rowOff>76200</xdr:rowOff>
                  </from>
                  <to>
                    <xdr:col>10</xdr:col>
                    <xdr:colOff>295275</xdr:colOff>
                    <xdr:row>30</xdr:row>
                    <xdr:rowOff>228600</xdr:rowOff>
                  </to>
                </anchor>
              </controlPr>
            </control>
          </mc:Choice>
        </mc:AlternateContent>
        <mc:AlternateContent xmlns:mc="http://schemas.openxmlformats.org/markup-compatibility/2006">
          <mc:Choice Requires="x14">
            <control shapeId="30733" r:id="rId18" name="Check Box 13">
              <controlPr defaultSize="0" autoFill="0" autoLine="0" autoPict="0">
                <anchor moveWithCells="1">
                  <from>
                    <xdr:col>4</xdr:col>
                    <xdr:colOff>104775</xdr:colOff>
                    <xdr:row>31</xdr:row>
                    <xdr:rowOff>66675</xdr:rowOff>
                  </from>
                  <to>
                    <xdr:col>12</xdr:col>
                    <xdr:colOff>276225</xdr:colOff>
                    <xdr:row>31</xdr:row>
                    <xdr:rowOff>200025</xdr:rowOff>
                  </to>
                </anchor>
              </controlPr>
            </control>
          </mc:Choice>
        </mc:AlternateContent>
        <mc:AlternateContent xmlns:mc="http://schemas.openxmlformats.org/markup-compatibility/2006">
          <mc:Choice Requires="x14">
            <control shapeId="30734" r:id="rId19" name="Check Box 14">
              <controlPr defaultSize="0" autoFill="0" autoLine="0" autoPict="0">
                <anchor moveWithCells="1">
                  <from>
                    <xdr:col>17</xdr:col>
                    <xdr:colOff>66675</xdr:colOff>
                    <xdr:row>30</xdr:row>
                    <xdr:rowOff>209550</xdr:rowOff>
                  </from>
                  <to>
                    <xdr:col>19</xdr:col>
                    <xdr:colOff>276225</xdr:colOff>
                    <xdr:row>31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97CCEFDD-2863-44C8-AE5F-FF1998C83483}">
            <xm:f>リスト_登録用紙!$R$15=FALSE</xm:f>
            <x14:dxf>
              <fill>
                <patternFill>
                  <bgColor theme="1"/>
                </patternFill>
              </fill>
            </x14:dxf>
          </x14:cfRule>
          <xm:sqref>N30</xm:sqref>
        </x14:conditionalFormatting>
        <x14:conditionalFormatting xmlns:xm="http://schemas.microsoft.com/office/excel/2006/main">
          <x14:cfRule type="expression" priority="18" id="{1473B7C1-48BF-4F3B-8206-35BBD9207094}">
            <xm:f>OR($C$14=リスト_登録用紙!$F$7, $C$14=リスト_登録用紙!$F$8)</xm:f>
            <x14:dxf>
              <fill>
                <patternFill>
                  <bgColor theme="1"/>
                </patternFill>
              </fill>
            </x14:dxf>
          </x14:cfRule>
          <xm:sqref>C21:J21</xm:sqref>
        </x14:conditionalFormatting>
        <x14:conditionalFormatting xmlns:xm="http://schemas.microsoft.com/office/excel/2006/main">
          <x14:cfRule type="expression" priority="20" id="{2D7A7E0B-5339-47E0-96CF-81893EC4F6FF}">
            <xm:f>OR($C$14=リスト_登録用紙!$F$5, $C$14=リスト_登録用紙!$F$6, $C$14=リスト_登録用紙!$F$8)</xm:f>
            <x14:dxf>
              <fill>
                <patternFill>
                  <bgColor theme="1"/>
                </patternFill>
              </fill>
            </x14:dxf>
          </x14:cfRule>
          <xm:sqref>C22:J22</xm:sqref>
        </x14:conditionalFormatting>
        <x14:conditionalFormatting xmlns:xm="http://schemas.microsoft.com/office/excel/2006/main">
          <x14:cfRule type="expression" priority="6" id="{30DD0C4D-B368-45E4-9ADB-DC5918B75C17}">
            <xm:f>OR($V$29=リスト_登録用紙!$Q$9,$V$29=リスト_登録用紙!$Q$10)</xm:f>
            <x14:dxf>
              <fill>
                <patternFill>
                  <bgColor rgb="FFFFFF00"/>
                </patternFill>
              </fill>
            </x14:dxf>
          </x14:cfRule>
          <xm:sqref>V29:Y32</xm:sqref>
        </x14:conditionalFormatting>
        <x14:conditionalFormatting xmlns:xm="http://schemas.microsoft.com/office/excel/2006/main">
          <x14:cfRule type="expression" priority="3" id="{85E10F84-FCDB-4993-8758-45AAE004625D}">
            <xm:f>リスト_登録用紙!$R$11=5</xm:f>
            <x14:dxf>
              <fill>
                <patternFill>
                  <bgColor theme="8" tint="0.59996337778862885"/>
                </patternFill>
              </fill>
            </x14:dxf>
          </x14:cfRule>
          <xm:sqref>N30:U32</xm:sqref>
        </x14:conditionalFormatting>
        <x14:conditionalFormatting xmlns:xm="http://schemas.microsoft.com/office/excel/2006/main">
          <x14:cfRule type="expression" priority="2" id="{E7C7C34D-B382-4489-8B5C-51E638432C94}">
            <xm:f>リスト_登録用紙!$R$11=5</xm:f>
            <x14:dxf>
              <fill>
                <patternFill>
                  <bgColor theme="8" tint="0.59996337778862885"/>
                </patternFill>
              </fill>
            </x14:dxf>
          </x14:cfRule>
          <xm:sqref>E29:M32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3959E3DF-A1F6-476C-BB6E-A11CCFC4B1A5}">
          <x14:formula1>
            <xm:f>リスト_登録用紙!$B$5:$B$8</xm:f>
          </x14:formula1>
          <xm:sqref>C13:Y13</xm:sqref>
        </x14:dataValidation>
        <x14:dataValidation type="list" allowBlank="1" showInputMessage="1" showErrorMessage="1" error="リストから適当なものを選択してください。_x000a__x000a_Select from the list." promptTitle="ーーーーーーーーーーーーーーーーーーーーーー" prompt="リストから適当なものを選択してください。_x000a__x000a_Select from the list." xr:uid="{5930A38F-5665-4CF7-98B3-C60374E27440}">
          <x14:formula1>
            <xm:f>リスト_登録用紙!$F$5:$F$8</xm:f>
          </x14:formula1>
          <xm:sqref>C14:Y14</xm:sqref>
        </x14:dataValidation>
        <x14:dataValidation type="list" errorStyle="warning" imeMode="halfAlpha" operator="lessThanOrEqual" allowBlank="1" showInputMessage="1" showErrorMessage="1" error="口座番号が7桁を超過しています。_x000a_Account number exceeds 7 digits." promptTitle="ーーーーーーーーーーーーーーーーーーーーーーーーーーーーーーーー" prompt="「普通預金」以外の場合は、リストから該当するものを選択してください。_x000a__x000a_If other than &quot;Saving account&quot;, please select from the list." xr:uid="{8BF5EA04-C962-4EE5-947C-B60097126556}">
          <x14:formula1>
            <xm:f>リスト_登録用紙!$U$5:$U$7</xm:f>
          </x14:formula1>
          <xm:sqref>E35:N35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C5BDA-207F-46D9-BB67-56CF666DC3CB}">
  <sheetPr codeName="Sheet2">
    <tabColor theme="3" tint="0.39997558519241921"/>
    <pageSetUpPr fitToPage="1"/>
  </sheetPr>
  <dimension ref="A1:AY58"/>
  <sheetViews>
    <sheetView view="pageBreakPreview" zoomScale="70" zoomScaleNormal="85" zoomScaleSheetLayoutView="70" workbookViewId="0">
      <pane xSplit="4" topLeftCell="E1" activePane="topRight" state="frozen"/>
      <selection pane="topRight" activeCell="E51" sqref="E51"/>
    </sheetView>
  </sheetViews>
  <sheetFormatPr defaultColWidth="9" defaultRowHeight="15.75"/>
  <cols>
    <col min="1" max="1" width="3.75" style="27" customWidth="1"/>
    <col min="2" max="2" width="20.375" style="27" customWidth="1"/>
    <col min="3" max="4" width="35.5" style="27" customWidth="1"/>
    <col min="5" max="5" width="19.375" style="27" customWidth="1"/>
    <col min="6" max="11" width="20.625" style="27" customWidth="1"/>
    <col min="12" max="13" width="28.625" style="27" customWidth="1"/>
    <col min="14" max="19" width="20.625" style="27" customWidth="1"/>
    <col min="20" max="22" width="18.125" style="27" customWidth="1"/>
    <col min="23" max="23" width="11.125" style="27" customWidth="1"/>
    <col min="24" max="24" width="14.625" style="27" customWidth="1"/>
    <col min="25" max="25" width="19.625" style="27" customWidth="1"/>
    <col min="26" max="26" width="15.625" style="27" customWidth="1"/>
    <col min="27" max="28" width="24.625" style="27" customWidth="1"/>
    <col min="29" max="30" width="15" style="27" bestFit="1" customWidth="1"/>
    <col min="31" max="33" width="23.625" style="27" customWidth="1"/>
    <col min="34" max="35" width="16.875" style="27" customWidth="1"/>
    <col min="36" max="36" width="19.25" style="27" bestFit="1" customWidth="1"/>
    <col min="37" max="37" width="15.625" style="27" customWidth="1"/>
    <col min="38" max="38" width="14" style="27" customWidth="1"/>
    <col min="39" max="39" width="16.75" style="27" customWidth="1"/>
    <col min="40" max="40" width="12.375" style="27" customWidth="1"/>
    <col min="41" max="41" width="12.75" style="27" customWidth="1"/>
    <col min="42" max="42" width="12.125" style="27" customWidth="1"/>
    <col min="43" max="44" width="15.25" style="27" customWidth="1"/>
    <col min="45" max="45" width="15.625" style="27" customWidth="1"/>
    <col min="46" max="46" width="14" style="27" customWidth="1"/>
    <col min="47" max="47" width="16.75" style="27" customWidth="1"/>
    <col min="48" max="48" width="12.375" style="27" customWidth="1"/>
    <col min="49" max="49" width="12.75" style="27" customWidth="1"/>
    <col min="50" max="50" width="12.125" style="27" customWidth="1"/>
    <col min="51" max="52" width="15.25" style="27" bestFit="1" customWidth="1"/>
    <col min="53" max="16384" width="9" style="27"/>
  </cols>
  <sheetData>
    <row r="1" spans="1:51" s="80" customFormat="1" ht="27" customHeight="1">
      <c r="A1" s="520" t="s">
        <v>223</v>
      </c>
      <c r="B1" s="520"/>
      <c r="C1" s="520"/>
      <c r="D1" s="520"/>
    </row>
    <row r="2" spans="1:51" ht="21.75" thickBot="1">
      <c r="A2" s="58" t="s">
        <v>228</v>
      </c>
    </row>
    <row r="3" spans="1:51" s="28" customFormat="1" ht="21.75" customHeight="1">
      <c r="A3" s="29"/>
      <c r="B3" s="29"/>
      <c r="C3" s="136" t="s">
        <v>17</v>
      </c>
      <c r="D3" s="137"/>
      <c r="E3" s="137"/>
      <c r="F3" s="137"/>
      <c r="G3" s="137"/>
      <c r="H3" s="138"/>
      <c r="I3" s="513" t="s">
        <v>18</v>
      </c>
      <c r="J3" s="514"/>
      <c r="K3" s="514"/>
      <c r="L3" s="514"/>
      <c r="M3" s="514"/>
      <c r="N3" s="514"/>
      <c r="O3" s="514"/>
      <c r="P3" s="514"/>
      <c r="Q3" s="515"/>
      <c r="R3" s="513" t="s">
        <v>19</v>
      </c>
      <c r="S3" s="514"/>
      <c r="T3" s="514"/>
      <c r="U3" s="514"/>
      <c r="V3" s="514"/>
      <c r="W3" s="514"/>
      <c r="X3" s="514"/>
      <c r="Y3" s="514"/>
      <c r="Z3" s="514"/>
      <c r="AA3" s="514"/>
      <c r="AB3" s="514"/>
      <c r="AC3" s="514"/>
      <c r="AD3" s="514"/>
      <c r="AE3" s="514"/>
      <c r="AF3" s="514"/>
      <c r="AG3" s="514"/>
      <c r="AH3" s="514"/>
      <c r="AI3" s="515"/>
      <c r="AJ3" s="517" t="s">
        <v>20</v>
      </c>
      <c r="AK3" s="518"/>
      <c r="AL3" s="518"/>
      <c r="AM3" s="518"/>
      <c r="AN3" s="518"/>
      <c r="AO3" s="518"/>
      <c r="AP3" s="518"/>
      <c r="AQ3" s="519"/>
      <c r="AR3" s="513" t="s">
        <v>21</v>
      </c>
      <c r="AS3" s="514"/>
      <c r="AT3" s="514"/>
      <c r="AU3" s="514"/>
      <c r="AV3" s="514"/>
      <c r="AW3" s="514"/>
      <c r="AX3" s="514"/>
      <c r="AY3" s="515"/>
    </row>
    <row r="4" spans="1:51" s="28" customFormat="1" ht="21.75" customHeight="1">
      <c r="A4" s="30" t="s">
        <v>22</v>
      </c>
      <c r="B4" s="31">
        <v>1</v>
      </c>
      <c r="C4" s="31">
        <v>1</v>
      </c>
      <c r="D4" s="31">
        <v>1</v>
      </c>
      <c r="E4" s="31"/>
      <c r="F4" s="31">
        <v>1</v>
      </c>
      <c r="G4" s="31">
        <v>1</v>
      </c>
      <c r="H4" s="31"/>
      <c r="I4" s="31"/>
      <c r="J4" s="31">
        <v>1</v>
      </c>
      <c r="K4" s="31"/>
      <c r="L4" s="31"/>
      <c r="M4" s="31">
        <v>1</v>
      </c>
      <c r="N4" s="31"/>
      <c r="O4" s="31"/>
      <c r="P4" s="31"/>
      <c r="Q4" s="31"/>
      <c r="R4" s="31"/>
      <c r="S4" s="31"/>
      <c r="T4" s="31">
        <v>1</v>
      </c>
      <c r="U4" s="31"/>
      <c r="V4" s="31"/>
      <c r="W4" s="31"/>
      <c r="X4" s="31"/>
      <c r="Y4" s="31"/>
      <c r="Z4" s="31"/>
      <c r="AA4" s="31"/>
      <c r="AB4" s="31"/>
      <c r="AC4" s="31"/>
      <c r="AD4" s="31"/>
      <c r="AE4" s="31"/>
      <c r="AF4" s="31"/>
      <c r="AG4" s="31"/>
      <c r="AH4" s="31">
        <v>1</v>
      </c>
      <c r="AI4" s="31">
        <v>1</v>
      </c>
      <c r="AJ4" s="32"/>
      <c r="AK4" s="32"/>
      <c r="AL4" s="32"/>
      <c r="AM4" s="32"/>
      <c r="AN4" s="32"/>
      <c r="AO4" s="32"/>
      <c r="AP4" s="32"/>
      <c r="AQ4" s="32"/>
      <c r="AR4" s="31"/>
      <c r="AS4" s="31"/>
      <c r="AT4" s="31"/>
      <c r="AU4" s="31"/>
      <c r="AV4" s="31"/>
      <c r="AW4" s="31"/>
      <c r="AX4" s="31"/>
      <c r="AY4" s="31"/>
    </row>
    <row r="5" spans="1:51" s="28" customFormat="1" ht="21.75" customHeight="1">
      <c r="A5" s="30" t="s">
        <v>23</v>
      </c>
      <c r="B5" s="31">
        <v>1</v>
      </c>
      <c r="C5" s="31">
        <v>1</v>
      </c>
      <c r="D5" s="31">
        <v>0</v>
      </c>
      <c r="E5" s="31">
        <v>0</v>
      </c>
      <c r="F5" s="31">
        <v>1</v>
      </c>
      <c r="G5" s="31">
        <v>1</v>
      </c>
      <c r="H5" s="31">
        <v>1</v>
      </c>
      <c r="I5" s="31">
        <v>0</v>
      </c>
      <c r="J5" s="31">
        <v>1</v>
      </c>
      <c r="K5" s="31">
        <v>1</v>
      </c>
      <c r="L5" s="31">
        <v>1</v>
      </c>
      <c r="M5" s="31">
        <v>1</v>
      </c>
      <c r="N5" s="31">
        <v>1</v>
      </c>
      <c r="O5" s="31">
        <v>1</v>
      </c>
      <c r="P5" s="31">
        <v>1</v>
      </c>
      <c r="Q5" s="31">
        <v>0</v>
      </c>
      <c r="R5" s="31">
        <v>1</v>
      </c>
      <c r="S5" s="31">
        <v>1</v>
      </c>
      <c r="T5" s="31">
        <v>1</v>
      </c>
      <c r="U5" s="31">
        <v>1</v>
      </c>
      <c r="V5" s="31">
        <v>1</v>
      </c>
      <c r="W5" s="31">
        <v>1</v>
      </c>
      <c r="X5" s="31">
        <v>1</v>
      </c>
      <c r="Y5" s="31">
        <v>1</v>
      </c>
      <c r="Z5" s="31">
        <v>1</v>
      </c>
      <c r="AA5" s="31">
        <v>1</v>
      </c>
      <c r="AB5" s="31">
        <v>1</v>
      </c>
      <c r="AC5" s="31">
        <v>1</v>
      </c>
      <c r="AD5" s="31">
        <v>1</v>
      </c>
      <c r="AE5" s="31">
        <v>1</v>
      </c>
      <c r="AF5" s="31">
        <v>1</v>
      </c>
      <c r="AG5" s="31">
        <v>1</v>
      </c>
      <c r="AH5" s="31">
        <v>1</v>
      </c>
      <c r="AI5" s="31">
        <v>1</v>
      </c>
      <c r="AJ5" s="31">
        <v>1</v>
      </c>
      <c r="AK5" s="31">
        <v>1</v>
      </c>
      <c r="AL5" s="31">
        <v>1</v>
      </c>
      <c r="AM5" s="31">
        <v>1</v>
      </c>
      <c r="AN5" s="31">
        <v>1</v>
      </c>
      <c r="AO5" s="31">
        <v>0</v>
      </c>
      <c r="AP5" s="31">
        <v>1</v>
      </c>
      <c r="AQ5" s="31">
        <v>1</v>
      </c>
      <c r="AR5" s="31">
        <v>1</v>
      </c>
      <c r="AS5" s="31">
        <v>1</v>
      </c>
      <c r="AT5" s="31">
        <v>1</v>
      </c>
      <c r="AU5" s="31">
        <v>1</v>
      </c>
      <c r="AV5" s="31">
        <v>1</v>
      </c>
      <c r="AW5" s="31">
        <v>0</v>
      </c>
      <c r="AX5" s="31">
        <v>1</v>
      </c>
      <c r="AY5" s="31">
        <v>1</v>
      </c>
    </row>
    <row r="6" spans="1:51" s="7" customFormat="1" ht="27" customHeight="1">
      <c r="A6" s="516" t="s">
        <v>24</v>
      </c>
      <c r="B6" s="33" t="s">
        <v>127</v>
      </c>
      <c r="C6" s="34" t="s">
        <v>128</v>
      </c>
      <c r="D6" s="33" t="s">
        <v>129</v>
      </c>
      <c r="E6" s="33" t="s">
        <v>25</v>
      </c>
      <c r="F6" s="33" t="s">
        <v>130</v>
      </c>
      <c r="G6" s="33" t="s">
        <v>131</v>
      </c>
      <c r="H6" s="35" t="s">
        <v>26</v>
      </c>
      <c r="I6" s="36" t="s">
        <v>27</v>
      </c>
      <c r="J6" s="33" t="s">
        <v>132</v>
      </c>
      <c r="K6" s="31" t="s">
        <v>28</v>
      </c>
      <c r="L6" s="31" t="s">
        <v>29</v>
      </c>
      <c r="M6" s="33" t="s">
        <v>133</v>
      </c>
      <c r="N6" s="33" t="s">
        <v>30</v>
      </c>
      <c r="O6" s="33" t="s">
        <v>31</v>
      </c>
      <c r="P6" s="33" t="s">
        <v>32</v>
      </c>
      <c r="Q6" s="37" t="s">
        <v>33</v>
      </c>
      <c r="R6" s="36" t="s">
        <v>34</v>
      </c>
      <c r="S6" s="31" t="s">
        <v>35</v>
      </c>
      <c r="T6" s="33" t="s">
        <v>134</v>
      </c>
      <c r="U6" s="31" t="s">
        <v>36</v>
      </c>
      <c r="V6" s="33" t="s">
        <v>135</v>
      </c>
      <c r="W6" s="33" t="s">
        <v>136</v>
      </c>
      <c r="X6" s="33" t="s">
        <v>137</v>
      </c>
      <c r="Y6" s="33" t="s">
        <v>138</v>
      </c>
      <c r="Z6" s="33" t="s">
        <v>139</v>
      </c>
      <c r="AA6" s="33" t="s">
        <v>37</v>
      </c>
      <c r="AB6" s="32" t="s">
        <v>38</v>
      </c>
      <c r="AC6" s="32" t="s">
        <v>39</v>
      </c>
      <c r="AD6" s="31" t="s">
        <v>40</v>
      </c>
      <c r="AE6" s="31" t="s">
        <v>41</v>
      </c>
      <c r="AF6" s="31" t="s">
        <v>42</v>
      </c>
      <c r="AG6" s="31" t="s">
        <v>43</v>
      </c>
      <c r="AH6" s="33" t="s">
        <v>140</v>
      </c>
      <c r="AI6" s="35" t="s">
        <v>141</v>
      </c>
      <c r="AJ6" s="38" t="s">
        <v>142</v>
      </c>
      <c r="AK6" s="39" t="s">
        <v>143</v>
      </c>
      <c r="AL6" s="39" t="s">
        <v>144</v>
      </c>
      <c r="AM6" s="39" t="s">
        <v>145</v>
      </c>
      <c r="AN6" s="39" t="s">
        <v>146</v>
      </c>
      <c r="AO6" s="33" t="s">
        <v>147</v>
      </c>
      <c r="AP6" s="33" t="s">
        <v>148</v>
      </c>
      <c r="AQ6" s="40" t="s">
        <v>149</v>
      </c>
      <c r="AR6" s="38" t="s">
        <v>142</v>
      </c>
      <c r="AS6" s="39" t="s">
        <v>143</v>
      </c>
      <c r="AT6" s="39" t="s">
        <v>144</v>
      </c>
      <c r="AU6" s="39" t="s">
        <v>145</v>
      </c>
      <c r="AV6" s="39" t="s">
        <v>146</v>
      </c>
      <c r="AW6" s="33" t="s">
        <v>147</v>
      </c>
      <c r="AX6" s="33" t="s">
        <v>148</v>
      </c>
      <c r="AY6" s="40" t="s">
        <v>149</v>
      </c>
    </row>
    <row r="7" spans="1:51" s="28" customFormat="1" ht="24.75" customHeight="1">
      <c r="A7" s="516"/>
      <c r="B7" s="41" t="s">
        <v>44</v>
      </c>
      <c r="C7" s="42" t="s">
        <v>45</v>
      </c>
      <c r="D7" s="41" t="s">
        <v>46</v>
      </c>
      <c r="E7" s="41" t="s">
        <v>46</v>
      </c>
      <c r="F7" s="41" t="s">
        <v>47</v>
      </c>
      <c r="G7" s="41" t="s">
        <v>48</v>
      </c>
      <c r="H7" s="43" t="s">
        <v>48</v>
      </c>
      <c r="I7" s="42" t="s">
        <v>44</v>
      </c>
      <c r="J7" s="41" t="s">
        <v>49</v>
      </c>
      <c r="K7" s="41" t="s">
        <v>50</v>
      </c>
      <c r="L7" s="41" t="s">
        <v>50</v>
      </c>
      <c r="M7" s="41" t="s">
        <v>51</v>
      </c>
      <c r="N7" s="41" t="s">
        <v>51</v>
      </c>
      <c r="O7" s="41" t="s">
        <v>48</v>
      </c>
      <c r="P7" s="41" t="s">
        <v>48</v>
      </c>
      <c r="Q7" s="44" t="s">
        <v>52</v>
      </c>
      <c r="R7" s="42" t="s">
        <v>53</v>
      </c>
      <c r="S7" s="41" t="s">
        <v>54</v>
      </c>
      <c r="T7" s="41" t="s">
        <v>55</v>
      </c>
      <c r="U7" s="41" t="s">
        <v>56</v>
      </c>
      <c r="V7" s="41" t="s">
        <v>57</v>
      </c>
      <c r="W7" s="41" t="s">
        <v>58</v>
      </c>
      <c r="X7" s="41" t="s">
        <v>59</v>
      </c>
      <c r="Y7" s="41" t="s">
        <v>58</v>
      </c>
      <c r="Z7" s="41" t="s">
        <v>60</v>
      </c>
      <c r="AA7" s="41" t="s">
        <v>59</v>
      </c>
      <c r="AB7" s="41" t="s">
        <v>61</v>
      </c>
      <c r="AC7" s="41" t="s">
        <v>61</v>
      </c>
      <c r="AD7" s="41" t="s">
        <v>62</v>
      </c>
      <c r="AE7" s="41" t="s">
        <v>62</v>
      </c>
      <c r="AF7" s="41" t="s">
        <v>62</v>
      </c>
      <c r="AG7" s="41" t="s">
        <v>63</v>
      </c>
      <c r="AH7" s="41" t="s">
        <v>64</v>
      </c>
      <c r="AI7" s="43" t="s">
        <v>48</v>
      </c>
      <c r="AJ7" s="42" t="s">
        <v>48</v>
      </c>
      <c r="AK7" s="41" t="s">
        <v>58</v>
      </c>
      <c r="AL7" s="41" t="s">
        <v>65</v>
      </c>
      <c r="AM7" s="41" t="s">
        <v>66</v>
      </c>
      <c r="AN7" s="41" t="s">
        <v>48</v>
      </c>
      <c r="AO7" s="41" t="s">
        <v>67</v>
      </c>
      <c r="AP7" s="41" t="s">
        <v>68</v>
      </c>
      <c r="AQ7" s="44" t="s">
        <v>69</v>
      </c>
      <c r="AR7" s="42" t="s">
        <v>48</v>
      </c>
      <c r="AS7" s="41" t="s">
        <v>58</v>
      </c>
      <c r="AT7" s="41" t="s">
        <v>65</v>
      </c>
      <c r="AU7" s="41" t="s">
        <v>66</v>
      </c>
      <c r="AV7" s="41" t="s">
        <v>48</v>
      </c>
      <c r="AW7" s="41" t="s">
        <v>67</v>
      </c>
      <c r="AX7" s="41" t="s">
        <v>68</v>
      </c>
      <c r="AY7" s="44" t="s">
        <v>69</v>
      </c>
    </row>
    <row r="8" spans="1:51" s="28" customFormat="1" ht="21.75" customHeight="1">
      <c r="A8" s="45" t="s">
        <v>70</v>
      </c>
      <c r="B8" s="46">
        <v>123456789012</v>
      </c>
      <c r="C8" s="47" t="s">
        <v>71</v>
      </c>
      <c r="D8" s="46">
        <v>20190101</v>
      </c>
      <c r="E8" s="46">
        <v>20191231</v>
      </c>
      <c r="F8" s="48">
        <v>1234567890</v>
      </c>
      <c r="G8" s="48" t="s">
        <v>72</v>
      </c>
      <c r="H8" s="49" t="s">
        <v>73</v>
      </c>
      <c r="I8" s="50">
        <v>123456789012</v>
      </c>
      <c r="J8" s="48" t="s">
        <v>74</v>
      </c>
      <c r="K8" s="48" t="s">
        <v>75</v>
      </c>
      <c r="L8" s="48" t="s">
        <v>76</v>
      </c>
      <c r="M8" s="48" t="s">
        <v>77</v>
      </c>
      <c r="N8" s="48" t="s">
        <v>78</v>
      </c>
      <c r="O8" s="48" t="s">
        <v>79</v>
      </c>
      <c r="P8" s="51" t="s">
        <v>80</v>
      </c>
      <c r="Q8" s="52">
        <v>20000101</v>
      </c>
      <c r="R8" s="53">
        <v>1234567890123</v>
      </c>
      <c r="S8" s="48">
        <v>1234567890</v>
      </c>
      <c r="T8" s="48" t="s">
        <v>81</v>
      </c>
      <c r="U8" s="48" t="s">
        <v>82</v>
      </c>
      <c r="V8" s="48" t="s">
        <v>83</v>
      </c>
      <c r="W8" s="48" t="s">
        <v>84</v>
      </c>
      <c r="X8" s="48" t="s">
        <v>85</v>
      </c>
      <c r="Y8" s="48" t="s">
        <v>86</v>
      </c>
      <c r="Z8" s="48" t="s">
        <v>78</v>
      </c>
      <c r="AA8" s="48" t="s">
        <v>87</v>
      </c>
      <c r="AB8" s="54" t="s">
        <v>88</v>
      </c>
      <c r="AC8" s="54" t="s">
        <v>89</v>
      </c>
      <c r="AD8" s="55"/>
      <c r="AE8" s="55"/>
      <c r="AF8" s="55"/>
      <c r="AG8" s="55"/>
      <c r="AH8" s="55"/>
      <c r="AI8" s="56"/>
      <c r="AJ8" s="57"/>
      <c r="AK8" s="54"/>
      <c r="AL8" s="54"/>
      <c r="AM8" s="54"/>
      <c r="AN8" s="54"/>
      <c r="AO8" s="54"/>
      <c r="AP8" s="48"/>
      <c r="AQ8" s="52"/>
      <c r="AR8" s="57"/>
      <c r="AS8" s="54"/>
      <c r="AT8" s="54"/>
      <c r="AU8" s="54"/>
      <c r="AV8" s="54"/>
      <c r="AW8" s="54"/>
      <c r="AX8" s="48"/>
      <c r="AY8" s="52"/>
    </row>
    <row r="9" spans="1:51" s="77" customFormat="1" ht="45.75" customHeight="1">
      <c r="A9" s="67">
        <v>1</v>
      </c>
      <c r="B9" s="105" t="str">
        <f>D50</f>
        <v>要採番</v>
      </c>
      <c r="C9" s="106" t="str">
        <f>D51</f>
        <v>50：個人</v>
      </c>
      <c r="D9" s="68">
        <v>20040401</v>
      </c>
      <c r="E9" s="69"/>
      <c r="F9" s="70" t="s">
        <v>123</v>
      </c>
      <c r="G9" s="63" t="str">
        <f>D52</f>
        <v>1：一般</v>
      </c>
      <c r="H9" s="71" t="s">
        <v>96</v>
      </c>
      <c r="I9" s="72"/>
      <c r="J9" s="107" t="str">
        <f>D26</f>
        <v/>
      </c>
      <c r="K9" s="109" t="str">
        <f>IF(D27="","",D27)</f>
        <v/>
      </c>
      <c r="L9" s="109" t="str">
        <f>IF(D28="","",D28)</f>
        <v/>
      </c>
      <c r="M9" s="107" t="str">
        <f>D29</f>
        <v/>
      </c>
      <c r="N9" s="107" t="str">
        <f>D30</f>
        <v/>
      </c>
      <c r="O9" s="63"/>
      <c r="P9" s="64" t="s">
        <v>98</v>
      </c>
      <c r="Q9" s="108" t="str">
        <f>D34</f>
        <v/>
      </c>
      <c r="R9" s="72"/>
      <c r="S9" s="73"/>
      <c r="T9" s="64" t="s">
        <v>81</v>
      </c>
      <c r="U9" s="107" t="str">
        <f>D35</f>
        <v/>
      </c>
      <c r="V9" s="107" t="str">
        <f>D36</f>
        <v/>
      </c>
      <c r="W9" s="107" t="str">
        <f>D37</f>
        <v/>
      </c>
      <c r="X9" s="107" t="str">
        <f>IF(D38="","",D38)</f>
        <v/>
      </c>
      <c r="Y9" s="107" t="str">
        <f>IF(D39="","",D39)</f>
        <v/>
      </c>
      <c r="Z9" s="107" t="str">
        <f>IF(D40="","",D40)</f>
        <v/>
      </c>
      <c r="AA9" s="63"/>
      <c r="AB9" s="63"/>
      <c r="AC9" s="63"/>
      <c r="AD9" s="74"/>
      <c r="AE9" s="74"/>
      <c r="AF9" s="74"/>
      <c r="AG9" s="75"/>
      <c r="AH9" s="70" t="s">
        <v>97</v>
      </c>
      <c r="AI9" s="76" t="s">
        <v>99</v>
      </c>
      <c r="AJ9" s="66" t="s">
        <v>94</v>
      </c>
      <c r="AK9" s="64" t="s">
        <v>122</v>
      </c>
      <c r="AL9" s="107" t="str">
        <f>D43</f>
        <v/>
      </c>
      <c r="AM9" s="107" t="str">
        <f>D45</f>
        <v/>
      </c>
      <c r="AN9" s="154" t="str">
        <f>D53</f>
        <v>1：普通</v>
      </c>
      <c r="AO9" s="107" t="str">
        <f>D47</f>
        <v/>
      </c>
      <c r="AP9" s="107" t="str">
        <f>D41</f>
        <v/>
      </c>
      <c r="AQ9" s="65"/>
      <c r="AR9" s="62"/>
      <c r="AS9" s="63"/>
      <c r="AT9" s="63"/>
      <c r="AU9" s="63"/>
      <c r="AV9" s="63"/>
      <c r="AW9" s="63"/>
      <c r="AX9" s="63"/>
      <c r="AY9" s="65"/>
    </row>
    <row r="10" spans="1:51">
      <c r="A10" s="78" t="s">
        <v>168</v>
      </c>
      <c r="B10" s="88">
        <v>24</v>
      </c>
      <c r="C10" s="88">
        <v>25</v>
      </c>
      <c r="D10" s="88" t="s">
        <v>169</v>
      </c>
      <c r="E10" s="88"/>
      <c r="F10" s="88" t="s">
        <v>169</v>
      </c>
      <c r="G10" s="88">
        <v>26</v>
      </c>
      <c r="H10" s="88" t="s">
        <v>169</v>
      </c>
      <c r="I10" s="88"/>
      <c r="J10" s="88">
        <v>3</v>
      </c>
      <c r="K10" s="88">
        <v>4</v>
      </c>
      <c r="L10" s="88">
        <v>5</v>
      </c>
      <c r="M10" s="88">
        <v>6</v>
      </c>
      <c r="N10" s="88">
        <v>7</v>
      </c>
      <c r="O10" s="88"/>
      <c r="P10" s="88" t="s">
        <v>169</v>
      </c>
      <c r="Q10" s="88">
        <v>10</v>
      </c>
      <c r="R10" s="88"/>
      <c r="S10" s="88"/>
      <c r="T10" s="88" t="s">
        <v>169</v>
      </c>
      <c r="U10" s="88">
        <v>11</v>
      </c>
      <c r="V10" s="88">
        <v>12</v>
      </c>
      <c r="W10" s="88">
        <v>13</v>
      </c>
      <c r="X10" s="88">
        <v>14</v>
      </c>
      <c r="Y10" s="88">
        <v>15</v>
      </c>
      <c r="Z10" s="88">
        <v>16</v>
      </c>
      <c r="AA10" s="88"/>
      <c r="AB10" s="88"/>
      <c r="AC10" s="88"/>
      <c r="AD10" s="88"/>
      <c r="AE10" s="88"/>
      <c r="AF10" s="88"/>
      <c r="AG10" s="88"/>
      <c r="AH10" s="88" t="s">
        <v>169</v>
      </c>
      <c r="AI10" s="88" t="s">
        <v>169</v>
      </c>
      <c r="AJ10" s="88" t="s">
        <v>169</v>
      </c>
      <c r="AK10" s="88" t="s">
        <v>169</v>
      </c>
      <c r="AL10" s="88">
        <v>19</v>
      </c>
      <c r="AM10" s="88">
        <v>21</v>
      </c>
      <c r="AN10" s="88">
        <v>25</v>
      </c>
      <c r="AO10" s="88">
        <v>23</v>
      </c>
      <c r="AP10" s="88">
        <v>17</v>
      </c>
      <c r="AQ10" s="88"/>
    </row>
    <row r="11" spans="1:51" s="80" customFormat="1" ht="11.25" customHeight="1" thickBot="1">
      <c r="A11" s="521" t="s">
        <v>222</v>
      </c>
      <c r="B11" s="521"/>
      <c r="C11" s="521"/>
      <c r="D11" s="521"/>
    </row>
    <row r="12" spans="1:51" s="80" customFormat="1" ht="26.25" customHeight="1" thickBot="1">
      <c r="B12" s="81" t="s">
        <v>209</v>
      </c>
      <c r="C12" s="141" t="str">
        <f>INDEX(リスト_登録用紙!B5:D8,MATCH(貼付用シート!D24,リスト_登録用紙!B5:B8,),3)</f>
        <v>新規</v>
      </c>
    </row>
    <row r="13" spans="1:51" s="80" customFormat="1" ht="10.5" customHeight="1" thickBot="1">
      <c r="B13" s="84"/>
      <c r="C13" s="85"/>
      <c r="D13" s="86"/>
    </row>
    <row r="14" spans="1:51" s="80" customFormat="1" ht="50.25" customHeight="1">
      <c r="B14" s="103" t="s">
        <v>194</v>
      </c>
      <c r="C14" s="526" t="str">
        <f>D27&amp;D28&amp;D29</f>
        <v/>
      </c>
      <c r="D14" s="527"/>
    </row>
    <row r="15" spans="1:51" s="80" customFormat="1" ht="26.25" customHeight="1">
      <c r="B15" s="158" t="s">
        <v>195</v>
      </c>
      <c r="C15" s="524" t="str">
        <f>D50</f>
        <v>要採番</v>
      </c>
      <c r="D15" s="525"/>
    </row>
    <row r="16" spans="1:51" s="80" customFormat="1" ht="21" customHeight="1" thickBot="1">
      <c r="B16" s="157" t="s">
        <v>227</v>
      </c>
      <c r="C16" s="522" t="str">
        <f>IF(D33=0,"なし","00"&amp;D33)</f>
        <v>なし</v>
      </c>
      <c r="D16" s="523"/>
    </row>
    <row r="17" spans="1:14" s="80" customFormat="1" ht="21">
      <c r="B17" s="84"/>
      <c r="C17" s="85"/>
      <c r="D17" s="86"/>
    </row>
    <row r="18" spans="1:14" s="80" customFormat="1" ht="16.5">
      <c r="B18" s="92" t="s">
        <v>197</v>
      </c>
      <c r="C18" s="95">
        <f>G54</f>
        <v>0</v>
      </c>
      <c r="D18" s="86"/>
    </row>
    <row r="19" spans="1:14" s="80" customFormat="1" ht="16.5">
      <c r="B19" s="94" t="s">
        <v>188</v>
      </c>
      <c r="C19" s="96">
        <f>J55</f>
        <v>12</v>
      </c>
      <c r="D19" s="86"/>
    </row>
    <row r="20" spans="1:14" s="80" customFormat="1" ht="17.25" thickBot="1">
      <c r="B20" s="94" t="s">
        <v>294</v>
      </c>
      <c r="C20" s="96">
        <f>N54</f>
        <v>1</v>
      </c>
      <c r="D20" s="86"/>
    </row>
    <row r="21" spans="1:14" s="80" customFormat="1" ht="21.75" thickBot="1">
      <c r="B21" s="104" t="s">
        <v>200</v>
      </c>
      <c r="C21" s="111" t="str">
        <f>IF((C18+C19+C20)=0,"エラーなし","エラーが残っています")</f>
        <v>エラーが残っています</v>
      </c>
      <c r="D21" s="86"/>
    </row>
    <row r="22" spans="1:14" s="80" customFormat="1" ht="28.5" customHeight="1" thickBot="1">
      <c r="B22" s="93"/>
      <c r="C22" s="97"/>
      <c r="D22" s="86"/>
      <c r="F22" s="218" t="s">
        <v>283</v>
      </c>
      <c r="I22" s="218" t="s">
        <v>284</v>
      </c>
      <c r="K22" s="218" t="s">
        <v>285</v>
      </c>
    </row>
    <row r="23" spans="1:14" s="80" customFormat="1" ht="61.5" customHeight="1">
      <c r="B23" s="82" t="s">
        <v>164</v>
      </c>
      <c r="C23" s="128" t="s">
        <v>163</v>
      </c>
      <c r="D23" s="143" t="s">
        <v>257</v>
      </c>
      <c r="E23" s="197" t="s">
        <v>224</v>
      </c>
      <c r="F23" s="208" t="s">
        <v>167</v>
      </c>
      <c r="G23" s="209" t="s">
        <v>166</v>
      </c>
      <c r="H23" s="210" t="s">
        <v>165</v>
      </c>
      <c r="I23" s="208" t="s">
        <v>186</v>
      </c>
      <c r="J23" s="219" t="s">
        <v>198</v>
      </c>
      <c r="K23" s="231" t="s">
        <v>286</v>
      </c>
      <c r="L23" s="232" t="s">
        <v>287</v>
      </c>
      <c r="M23" s="224" t="s">
        <v>288</v>
      </c>
      <c r="N23" s="225" t="s">
        <v>289</v>
      </c>
    </row>
    <row r="24" spans="1:14" s="80" customFormat="1" ht="31.5" customHeight="1">
      <c r="A24" s="80">
        <v>1</v>
      </c>
      <c r="B24" s="98" t="s">
        <v>100</v>
      </c>
      <c r="C24" s="87" t="str">
        <f>'登録用紙　Form'!C13:Y13</f>
        <v>1:新規登録／New registration</v>
      </c>
      <c r="D24" s="144" t="str">
        <f>C24</f>
        <v>1:新規登録／New registration</v>
      </c>
      <c r="E24" s="130"/>
      <c r="F24" s="211"/>
      <c r="G24" s="162"/>
      <c r="H24" s="212"/>
      <c r="I24" s="211"/>
      <c r="J24" s="220" t="str">
        <f>IF(I24="必須",IF(F24=0,"未入力","入力有り"),"")</f>
        <v/>
      </c>
      <c r="K24" s="226"/>
      <c r="L24" s="160"/>
      <c r="M24" s="160"/>
      <c r="N24" s="227" t="str">
        <f>_xlfn.IFS(K24="","",AND(K24="半角",L24&gt;0),"全角文字が含まれています",AND(K24="全角",M24&gt;0),"半角文字が含まれています",TRUE,"")</f>
        <v/>
      </c>
    </row>
    <row r="25" spans="1:14" s="80" customFormat="1" ht="19.5" customHeight="1">
      <c r="A25" s="80">
        <v>2</v>
      </c>
      <c r="B25" s="98" t="s">
        <v>150</v>
      </c>
      <c r="C25" s="79" t="str">
        <f>'登録用紙　Form'!C14:Y14</f>
        <v>4:学外者／Non-Science Tokyo</v>
      </c>
      <c r="D25" s="145" t="str">
        <f>C25</f>
        <v>4:学外者／Non-Science Tokyo</v>
      </c>
      <c r="E25" s="131"/>
      <c r="F25" s="213"/>
      <c r="G25" s="163"/>
      <c r="H25" s="214"/>
      <c r="I25" s="213"/>
      <c r="J25" s="221" t="str">
        <f>IF(I25="必須",IF(F25=0,"未入力","入力有り"),"")</f>
        <v/>
      </c>
      <c r="K25" s="226"/>
      <c r="L25" s="160"/>
      <c r="M25" s="160"/>
      <c r="N25" s="228" t="str">
        <f t="shared" ref="N25:N53" si="0">_xlfn.IFS(K25="","",AND(K25="半角",L25&gt;0),"全角文字が含まれています",AND(K25="全角",M25&gt;0),"半角文字が含まれています",TRUE,"")</f>
        <v/>
      </c>
    </row>
    <row r="26" spans="1:14" s="80" customFormat="1" ht="19.5" customHeight="1">
      <c r="A26" s="80">
        <v>3</v>
      </c>
      <c r="B26" s="98" t="s">
        <v>279</v>
      </c>
      <c r="C26" s="79" t="str">
        <f>IF('登録用紙　Form'!$C$16="","",'登録用紙　Form'!$C$16)</f>
        <v/>
      </c>
      <c r="D26" s="146" t="str">
        <f>ASC(SUBSTITUTE(SUBSTITUTE(C26," ",""),"　",""))</f>
        <v/>
      </c>
      <c r="E26" s="132"/>
      <c r="F26" s="213">
        <f>+LEN(D26)</f>
        <v>0</v>
      </c>
      <c r="G26" s="164">
        <f t="shared" ref="G26:G29" si="1">H26-F26</f>
        <v>30</v>
      </c>
      <c r="H26" s="214">
        <v>30</v>
      </c>
      <c r="I26" s="213" t="s">
        <v>196</v>
      </c>
      <c r="J26" s="221" t="str">
        <f t="shared" ref="J26:J53" si="2">IF(I26="必須",IF(F26=0,"未入力","入力有り"),"")</f>
        <v>未入力</v>
      </c>
      <c r="K26" s="226" t="s">
        <v>290</v>
      </c>
      <c r="L26" s="223">
        <f>LENB(D26)-LEN(D26)</f>
        <v>0</v>
      </c>
      <c r="M26" s="223">
        <f>LEN(D26)*2-LENB(D26)</f>
        <v>0</v>
      </c>
      <c r="N26" s="228" t="str">
        <f t="shared" si="0"/>
        <v/>
      </c>
    </row>
    <row r="27" spans="1:14" s="80" customFormat="1" ht="49.5" customHeight="1" thickBot="1">
      <c r="A27" s="80">
        <v>4</v>
      </c>
      <c r="B27" s="98" t="s">
        <v>171</v>
      </c>
      <c r="C27" s="79"/>
      <c r="D27" s="247"/>
      <c r="E27" s="129"/>
      <c r="F27" s="213">
        <f>+LEN(D27)</f>
        <v>0</v>
      </c>
      <c r="G27" s="164">
        <f t="shared" si="1"/>
        <v>30</v>
      </c>
      <c r="H27" s="214">
        <v>30</v>
      </c>
      <c r="I27" s="213"/>
      <c r="J27" s="221" t="str">
        <f t="shared" si="2"/>
        <v/>
      </c>
      <c r="K27" s="226" t="s">
        <v>291</v>
      </c>
      <c r="L27" s="223">
        <f>LENB(D27)-LEN(D27)</f>
        <v>0</v>
      </c>
      <c r="M27" s="223">
        <f>LEN(D27)*2-LENB(D27)</f>
        <v>0</v>
      </c>
      <c r="N27" s="228" t="str">
        <f t="shared" si="0"/>
        <v/>
      </c>
    </row>
    <row r="28" spans="1:14" s="80" customFormat="1" ht="49.5" customHeight="1">
      <c r="A28" s="80">
        <v>5</v>
      </c>
      <c r="B28" s="98" t="s">
        <v>172</v>
      </c>
      <c r="C28" s="79"/>
      <c r="D28" s="247"/>
      <c r="E28" s="198" t="s">
        <v>216</v>
      </c>
      <c r="F28" s="213">
        <f>+LEN(D28)</f>
        <v>0</v>
      </c>
      <c r="G28" s="164">
        <f t="shared" si="1"/>
        <v>30</v>
      </c>
      <c r="H28" s="214">
        <v>30</v>
      </c>
      <c r="I28" s="213"/>
      <c r="J28" s="221" t="str">
        <f t="shared" si="2"/>
        <v/>
      </c>
      <c r="K28" s="226" t="s">
        <v>291</v>
      </c>
      <c r="L28" s="223">
        <f>LENB(D28)-LEN(D28)</f>
        <v>0</v>
      </c>
      <c r="M28" s="223">
        <f>LEN(D28)*2-LENB(D28)</f>
        <v>0</v>
      </c>
      <c r="N28" s="228" t="str">
        <f t="shared" si="0"/>
        <v/>
      </c>
    </row>
    <row r="29" spans="1:14" s="80" customFormat="1" ht="49.5" customHeight="1" thickBot="1">
      <c r="A29" s="80">
        <v>6</v>
      </c>
      <c r="B29" s="98" t="s">
        <v>173</v>
      </c>
      <c r="C29" s="79" t="str">
        <f>IF('登録用紙　Form'!$C$17="","",'登録用紙　Form'!$C$17)</f>
        <v/>
      </c>
      <c r="D29" s="147" t="str">
        <f>リスト_登録用紙!AK6</f>
        <v/>
      </c>
      <c r="E29" s="199" t="str">
        <f>"（"&amp;DBCS('登録用紙　Form'!C16)&amp;"）"</f>
        <v>（）</v>
      </c>
      <c r="F29" s="213">
        <f>+LEN(D29)</f>
        <v>0</v>
      </c>
      <c r="G29" s="164">
        <f t="shared" si="1"/>
        <v>20</v>
      </c>
      <c r="H29" s="214">
        <v>20</v>
      </c>
      <c r="I29" s="213" t="s">
        <v>196</v>
      </c>
      <c r="J29" s="221" t="str">
        <f t="shared" si="2"/>
        <v>未入力</v>
      </c>
      <c r="K29" s="226" t="s">
        <v>291</v>
      </c>
      <c r="L29" s="223">
        <f>LENB(D29)-LEN(D29)</f>
        <v>0</v>
      </c>
      <c r="M29" s="223">
        <f>LEN(D29)*2-LENB(D29)</f>
        <v>0</v>
      </c>
      <c r="N29" s="228" t="str">
        <f t="shared" si="0"/>
        <v/>
      </c>
    </row>
    <row r="30" spans="1:14" s="80" customFormat="1" ht="49.5" customHeight="1">
      <c r="A30" s="80">
        <v>7</v>
      </c>
      <c r="B30" s="98" t="s">
        <v>280</v>
      </c>
      <c r="C30" s="87" t="s">
        <v>225</v>
      </c>
      <c r="D30" s="147" t="str">
        <f>LEFT(リスト_登録用紙!AK6,20)</f>
        <v/>
      </c>
      <c r="E30" s="132"/>
      <c r="F30" s="213">
        <f>+LEN(D30)</f>
        <v>0</v>
      </c>
      <c r="G30" s="164">
        <f t="shared" ref="G30" si="3">H30-F30</f>
        <v>20</v>
      </c>
      <c r="H30" s="214">
        <v>20</v>
      </c>
      <c r="I30" s="213" t="s">
        <v>226</v>
      </c>
      <c r="J30" s="221" t="str">
        <f>IF(I30="必須",IF(F30=0,"未入力","入力有り"),"")</f>
        <v>未入力</v>
      </c>
      <c r="K30" s="226" t="s">
        <v>291</v>
      </c>
      <c r="L30" s="223">
        <f>LENB(D30)-LEN(D30)</f>
        <v>0</v>
      </c>
      <c r="M30" s="223">
        <f>LEN(D30)*2-LENB(D30)</f>
        <v>0</v>
      </c>
      <c r="N30" s="228" t="str">
        <f t="shared" si="0"/>
        <v/>
      </c>
    </row>
    <row r="31" spans="1:14" s="80" customFormat="1" ht="19.5" customHeight="1">
      <c r="A31" s="80">
        <v>8</v>
      </c>
      <c r="B31" s="98" t="s">
        <v>125</v>
      </c>
      <c r="C31" s="102">
        <f>'登録用紙　Form'!C21:J21</f>
        <v>0</v>
      </c>
      <c r="D31" s="148">
        <f>C31</f>
        <v>0</v>
      </c>
      <c r="E31" s="129"/>
      <c r="F31" s="213"/>
      <c r="G31" s="164"/>
      <c r="H31" s="214"/>
      <c r="I31" s="213"/>
      <c r="J31" s="221" t="str">
        <f t="shared" si="2"/>
        <v/>
      </c>
      <c r="K31" s="226"/>
      <c r="L31" s="160"/>
      <c r="M31" s="160"/>
      <c r="N31" s="228" t="str">
        <f t="shared" si="0"/>
        <v/>
      </c>
    </row>
    <row r="32" spans="1:14" s="80" customFormat="1" ht="19.5" customHeight="1">
      <c r="A32" s="80">
        <v>9</v>
      </c>
      <c r="B32" s="98" t="s">
        <v>126</v>
      </c>
      <c r="C32" s="102">
        <f>'登録用紙　Form'!C22:J22</f>
        <v>0</v>
      </c>
      <c r="D32" s="148">
        <f>C32</f>
        <v>0</v>
      </c>
      <c r="E32" s="129"/>
      <c r="F32" s="213"/>
      <c r="G32" s="164"/>
      <c r="H32" s="214"/>
      <c r="I32" s="213"/>
      <c r="J32" s="221" t="str">
        <f t="shared" si="2"/>
        <v/>
      </c>
      <c r="K32" s="226"/>
      <c r="L32" s="160"/>
      <c r="M32" s="160"/>
      <c r="N32" s="228" t="str">
        <f t="shared" si="0"/>
        <v/>
      </c>
    </row>
    <row r="33" spans="1:14" s="80" customFormat="1" ht="19.5" customHeight="1">
      <c r="A33" s="80">
        <v>10</v>
      </c>
      <c r="B33" s="98" t="s">
        <v>220</v>
      </c>
      <c r="C33" s="156">
        <f>'登録用紙　Form'!R22</f>
        <v>0</v>
      </c>
      <c r="D33" s="159">
        <f>C33</f>
        <v>0</v>
      </c>
      <c r="E33" s="129"/>
      <c r="F33" s="213"/>
      <c r="G33" s="164"/>
      <c r="H33" s="214"/>
      <c r="I33" s="213"/>
      <c r="J33" s="221"/>
      <c r="K33" s="226"/>
      <c r="L33" s="160"/>
      <c r="M33" s="160"/>
      <c r="N33" s="228" t="str">
        <f t="shared" si="0"/>
        <v/>
      </c>
    </row>
    <row r="34" spans="1:14" s="80" customFormat="1" ht="19.5" customHeight="1" thickBot="1">
      <c r="A34" s="80">
        <v>11</v>
      </c>
      <c r="B34" s="98" t="s">
        <v>281</v>
      </c>
      <c r="C34" s="79" t="str">
        <f>TEXT('登録用紙　Form'!T23,"yyyymmdd")</f>
        <v/>
      </c>
      <c r="D34" s="149" t="str">
        <f>C34</f>
        <v/>
      </c>
      <c r="E34" s="129"/>
      <c r="F34" s="213">
        <f t="shared" ref="F34:F40" si="4">+LEN(D34)</f>
        <v>0</v>
      </c>
      <c r="G34" s="164">
        <f t="shared" ref="G34" si="5">H34-F34</f>
        <v>8</v>
      </c>
      <c r="H34" s="214">
        <v>8</v>
      </c>
      <c r="I34" s="213" t="s">
        <v>196</v>
      </c>
      <c r="J34" s="221" t="str">
        <f t="shared" si="2"/>
        <v>未入力</v>
      </c>
      <c r="K34" s="226" t="s">
        <v>290</v>
      </c>
      <c r="L34" s="223">
        <f t="shared" ref="L34:L41" si="6">LENB(D34)-LEN(D34)</f>
        <v>0</v>
      </c>
      <c r="M34" s="223">
        <f t="shared" ref="M34:M41" si="7">LEN(D34)*2-LENB(D34)</f>
        <v>0</v>
      </c>
      <c r="N34" s="228" t="str">
        <f t="shared" si="0"/>
        <v/>
      </c>
    </row>
    <row r="35" spans="1:14" s="80" customFormat="1" ht="19.5" customHeight="1">
      <c r="A35" s="80">
        <v>12</v>
      </c>
      <c r="B35" s="99" t="s">
        <v>295</v>
      </c>
      <c r="C35" s="196" t="str">
        <f>'登録用紙　Form'!AA18</f>
        <v/>
      </c>
      <c r="D35" s="150" t="str">
        <f t="shared" ref="D35:D47" si="8">C35</f>
        <v/>
      </c>
      <c r="E35" s="200" t="s">
        <v>215</v>
      </c>
      <c r="F35" s="213">
        <f t="shared" si="4"/>
        <v>0</v>
      </c>
      <c r="G35" s="164">
        <f t="shared" ref="G35" si="9">H35-F35</f>
        <v>8</v>
      </c>
      <c r="H35" s="214">
        <v>8</v>
      </c>
      <c r="I35" s="213" t="s">
        <v>196</v>
      </c>
      <c r="J35" s="221" t="str">
        <f t="shared" si="2"/>
        <v>未入力</v>
      </c>
      <c r="K35" s="226" t="s">
        <v>290</v>
      </c>
      <c r="L35" s="223">
        <f t="shared" si="6"/>
        <v>0</v>
      </c>
      <c r="M35" s="223">
        <f t="shared" si="7"/>
        <v>0</v>
      </c>
      <c r="N35" s="228" t="str">
        <f t="shared" si="0"/>
        <v/>
      </c>
    </row>
    <row r="36" spans="1:14" s="80" customFormat="1" ht="19.5" customHeight="1">
      <c r="A36" s="80">
        <v>13</v>
      </c>
      <c r="B36" s="99" t="s">
        <v>174</v>
      </c>
      <c r="C36" s="79" t="str">
        <f>IF('登録用紙　Form'!$C$20="","",'登録用紙　Form'!$C$20)</f>
        <v/>
      </c>
      <c r="D36" s="151" t="str">
        <f>DBCS(C36)</f>
        <v/>
      </c>
      <c r="E36" s="201" t="e">
        <f>_xlfn.WEBSERVICE("https://api.excelapi.org/post/address?zipcode="&amp;SUBSTITUTE(D35,"-",)&amp;"&amp;parts=1")</f>
        <v>#VALUE!</v>
      </c>
      <c r="F36" s="213">
        <f t="shared" si="4"/>
        <v>0</v>
      </c>
      <c r="G36" s="164">
        <f t="shared" ref="G36" si="10">H36-F36</f>
        <v>4</v>
      </c>
      <c r="H36" s="214">
        <v>4</v>
      </c>
      <c r="I36" s="213" t="s">
        <v>196</v>
      </c>
      <c r="J36" s="221" t="str">
        <f t="shared" si="2"/>
        <v>未入力</v>
      </c>
      <c r="K36" s="226" t="s">
        <v>291</v>
      </c>
      <c r="L36" s="223">
        <f t="shared" si="6"/>
        <v>0</v>
      </c>
      <c r="M36" s="223">
        <f t="shared" si="7"/>
        <v>0</v>
      </c>
      <c r="N36" s="228" t="str">
        <f t="shared" si="0"/>
        <v/>
      </c>
    </row>
    <row r="37" spans="1:14" s="80" customFormat="1" ht="19.5" customHeight="1">
      <c r="A37" s="80">
        <v>14</v>
      </c>
      <c r="B37" s="99" t="s">
        <v>175</v>
      </c>
      <c r="C37" s="79" t="str">
        <f>IF('登録用紙　Form'!$G$20="","",'登録用紙　Form'!$G$20)</f>
        <v/>
      </c>
      <c r="D37" s="151" t="str">
        <f>SUBSTITUTE(DBCS(C37),"−","ー")</f>
        <v/>
      </c>
      <c r="E37" s="201" t="e">
        <f>_xlfn.WEBSERVICE("https://api.excelapi.org/post/address?zipcode="&amp;SUBSTITUTE(D35,"-",)&amp;"&amp;parts=2")</f>
        <v>#VALUE!</v>
      </c>
      <c r="F37" s="213">
        <f t="shared" si="4"/>
        <v>0</v>
      </c>
      <c r="G37" s="164">
        <f>H37-F37</f>
        <v>15</v>
      </c>
      <c r="H37" s="214">
        <v>15</v>
      </c>
      <c r="I37" s="213" t="s">
        <v>196</v>
      </c>
      <c r="J37" s="221" t="str">
        <f t="shared" si="2"/>
        <v>未入力</v>
      </c>
      <c r="K37" s="226" t="s">
        <v>291</v>
      </c>
      <c r="L37" s="223">
        <f t="shared" si="6"/>
        <v>0</v>
      </c>
      <c r="M37" s="223">
        <f t="shared" si="7"/>
        <v>0</v>
      </c>
      <c r="N37" s="228" t="str">
        <f t="shared" si="0"/>
        <v/>
      </c>
    </row>
    <row r="38" spans="1:14" s="80" customFormat="1" ht="39" customHeight="1" thickBot="1">
      <c r="A38" s="80">
        <v>15</v>
      </c>
      <c r="B38" s="99" t="s">
        <v>176</v>
      </c>
      <c r="C38" s="79" t="str">
        <f>IF('登録用紙　Form'!$L$20="","",'登録用紙　Form'!$L$20)</f>
        <v/>
      </c>
      <c r="D38" s="151" t="str">
        <f>SUBSTITUTE(DBCS(C38),"−","ー")</f>
        <v/>
      </c>
      <c r="E38" s="202" t="e">
        <f>_xlfn.WEBSERVICE("https://api.excelapi.org/post/address?zipcode="&amp;SUBSTITUTE(D35,"-",)&amp;"&amp;parts=3")</f>
        <v>#VALUE!</v>
      </c>
      <c r="F38" s="213">
        <f t="shared" si="4"/>
        <v>0</v>
      </c>
      <c r="G38" s="164">
        <f t="shared" ref="G38:G41" si="11">H38-F38</f>
        <v>20</v>
      </c>
      <c r="H38" s="214">
        <v>20</v>
      </c>
      <c r="I38" s="213" t="s">
        <v>196</v>
      </c>
      <c r="J38" s="221" t="str">
        <f t="shared" si="2"/>
        <v>未入力</v>
      </c>
      <c r="K38" s="226" t="s">
        <v>291</v>
      </c>
      <c r="L38" s="223">
        <f t="shared" si="6"/>
        <v>0</v>
      </c>
      <c r="M38" s="223">
        <f t="shared" si="7"/>
        <v>0</v>
      </c>
      <c r="N38" s="228" t="str">
        <f t="shared" si="0"/>
        <v/>
      </c>
    </row>
    <row r="39" spans="1:14" s="80" customFormat="1" ht="39" customHeight="1" thickBot="1">
      <c r="A39" s="80">
        <v>16</v>
      </c>
      <c r="B39" s="99" t="s">
        <v>177</v>
      </c>
      <c r="C39" s="79" t="str">
        <f>IF('登録用紙　Form'!$S$20="","",'登録用紙　Form'!$S$20)</f>
        <v/>
      </c>
      <c r="D39" s="238" t="str">
        <f t="shared" ref="D39" si="12">SUBSTITUTE(DBCS(C39),"−","ー")</f>
        <v/>
      </c>
      <c r="E39" s="129"/>
      <c r="F39" s="213">
        <f t="shared" si="4"/>
        <v>0</v>
      </c>
      <c r="G39" s="164">
        <f t="shared" si="11"/>
        <v>15</v>
      </c>
      <c r="H39" s="214">
        <v>15</v>
      </c>
      <c r="I39" s="213"/>
      <c r="J39" s="221" t="str">
        <f t="shared" si="2"/>
        <v/>
      </c>
      <c r="K39" s="226" t="s">
        <v>291</v>
      </c>
      <c r="L39" s="223">
        <f t="shared" si="6"/>
        <v>0</v>
      </c>
      <c r="M39" s="223">
        <f t="shared" si="7"/>
        <v>0</v>
      </c>
      <c r="N39" s="228" t="str">
        <f t="shared" si="0"/>
        <v/>
      </c>
    </row>
    <row r="40" spans="1:14" s="80" customFormat="1" ht="19.5" customHeight="1">
      <c r="A40" s="80">
        <v>17</v>
      </c>
      <c r="B40" s="99" t="s">
        <v>178</v>
      </c>
      <c r="C40" s="79"/>
      <c r="D40" s="239"/>
      <c r="E40" s="203" t="str">
        <f>HYPERLINK(_xlfn.CONCAT("http://www.google.co.jp/search?hl=ja&amp;q=銀行コード+",C42&amp;"銀行","+",C44&amp;"支店" ), "名称からコードを検索")</f>
        <v>名称からコードを検索</v>
      </c>
      <c r="F40" s="213">
        <f t="shared" si="4"/>
        <v>0</v>
      </c>
      <c r="G40" s="164">
        <f t="shared" si="11"/>
        <v>25</v>
      </c>
      <c r="H40" s="214">
        <v>25</v>
      </c>
      <c r="I40" s="213"/>
      <c r="J40" s="221" t="str">
        <f t="shared" si="2"/>
        <v/>
      </c>
      <c r="K40" s="226" t="s">
        <v>291</v>
      </c>
      <c r="L40" s="223">
        <f t="shared" si="6"/>
        <v>0</v>
      </c>
      <c r="M40" s="223">
        <f t="shared" si="7"/>
        <v>0</v>
      </c>
      <c r="N40" s="228" t="str">
        <f t="shared" si="0"/>
        <v/>
      </c>
    </row>
    <row r="41" spans="1:14" s="80" customFormat="1" ht="19.5" customHeight="1">
      <c r="A41" s="80">
        <v>18</v>
      </c>
      <c r="B41" s="100" t="s">
        <v>292</v>
      </c>
      <c r="C41" s="79" t="str">
        <f>IF('登録用紙　Form'!$E$27="","",'登録用紙　Form'!$E$27)</f>
        <v/>
      </c>
      <c r="D41" s="149" t="str">
        <f>リスト_登録用紙!AG16</f>
        <v/>
      </c>
      <c r="E41" s="204" t="s">
        <v>221</v>
      </c>
      <c r="F41" s="213">
        <f>+LEN(D41)</f>
        <v>0</v>
      </c>
      <c r="G41" s="164">
        <f t="shared" si="11"/>
        <v>30</v>
      </c>
      <c r="H41" s="214">
        <v>30</v>
      </c>
      <c r="I41" s="213" t="s">
        <v>196</v>
      </c>
      <c r="J41" s="221" t="str">
        <f t="shared" si="2"/>
        <v>未入力</v>
      </c>
      <c r="K41" s="226" t="s">
        <v>290</v>
      </c>
      <c r="L41" s="223">
        <f t="shared" si="6"/>
        <v>0</v>
      </c>
      <c r="M41" s="223">
        <f t="shared" si="7"/>
        <v>0</v>
      </c>
      <c r="N41" s="228" t="str">
        <f t="shared" si="0"/>
        <v/>
      </c>
    </row>
    <row r="42" spans="1:14" s="80" customFormat="1" ht="25.5" customHeight="1">
      <c r="A42" s="80">
        <v>19</v>
      </c>
      <c r="B42" s="100" t="s">
        <v>151</v>
      </c>
      <c r="C42" s="278" t="str">
        <f>リスト_登録用紙!P13</f>
        <v/>
      </c>
      <c r="D42" s="148" t="str">
        <f>C42</f>
        <v/>
      </c>
      <c r="E42" s="205" t="e">
        <f>_xlfn.WEBSERVICE("https://api.excelapi.org/convert/json2plain?url=https://zengin-code.github.io/api/banks.json&amp;target="&amp;_xlfn.ENCODEURL(D43)&amp;".name")</f>
        <v>#VALUE!</v>
      </c>
      <c r="F42" s="213"/>
      <c r="G42" s="164"/>
      <c r="H42" s="214"/>
      <c r="I42" s="213"/>
      <c r="J42" s="221" t="str">
        <f t="shared" si="2"/>
        <v/>
      </c>
      <c r="K42" s="226"/>
      <c r="L42" s="160"/>
      <c r="M42" s="160"/>
      <c r="N42" s="228" t="str">
        <f t="shared" si="0"/>
        <v/>
      </c>
    </row>
    <row r="43" spans="1:14" s="80" customFormat="1" ht="25.5" customHeight="1">
      <c r="A43" s="80">
        <v>20</v>
      </c>
      <c r="B43" s="100" t="s">
        <v>161</v>
      </c>
      <c r="C43" s="102" t="str">
        <f>IF('登録用紙　Form'!V29="","",'登録用紙　Form'!V29)</f>
        <v/>
      </c>
      <c r="D43" s="150" t="str">
        <f t="shared" si="8"/>
        <v/>
      </c>
      <c r="E43" s="206"/>
      <c r="F43" s="213">
        <f>+LEN(D43)</f>
        <v>0</v>
      </c>
      <c r="G43" s="164">
        <f t="shared" ref="G43" si="13">H43-F43</f>
        <v>4</v>
      </c>
      <c r="H43" s="214">
        <v>4</v>
      </c>
      <c r="I43" s="213" t="s">
        <v>196</v>
      </c>
      <c r="J43" s="221" t="str">
        <f t="shared" ref="J43" si="14">IF(I43="必須",IF(F43=0,"未入力","入力有り"),"")</f>
        <v>未入力</v>
      </c>
      <c r="K43" s="226"/>
      <c r="L43" s="160"/>
      <c r="M43" s="160"/>
      <c r="N43" s="228" t="str">
        <f t="shared" si="0"/>
        <v/>
      </c>
    </row>
    <row r="44" spans="1:14" s="80" customFormat="1" ht="19.5" customHeight="1" thickBot="1">
      <c r="A44" s="80">
        <v>21</v>
      </c>
      <c r="B44" s="100" t="s">
        <v>152</v>
      </c>
      <c r="C44" s="142">
        <f>'登録用紙　Form'!E33</f>
        <v>0</v>
      </c>
      <c r="D44" s="148">
        <f t="shared" si="8"/>
        <v>0</v>
      </c>
      <c r="E44" s="207" t="e">
        <f>_xlfn.WEBSERVICE("https://api.excelapi.org/convert/json2plain?url=https://zengin-code.github.io/api/"&amp;"branches/"&amp;D43&amp;".json"&amp;"&amp;target="&amp;_xlfn.ENCODEURL(D45)&amp;".name")</f>
        <v>#VALUE!</v>
      </c>
      <c r="F44" s="213"/>
      <c r="G44" s="163"/>
      <c r="H44" s="214"/>
      <c r="I44" s="213"/>
      <c r="J44" s="221" t="str">
        <f t="shared" si="2"/>
        <v/>
      </c>
      <c r="K44" s="226"/>
      <c r="L44" s="160"/>
      <c r="M44" s="160"/>
      <c r="N44" s="228" t="str">
        <f t="shared" si="0"/>
        <v/>
      </c>
    </row>
    <row r="45" spans="1:14" s="80" customFormat="1" ht="19.5" customHeight="1">
      <c r="A45" s="80">
        <v>22</v>
      </c>
      <c r="B45" s="100" t="s">
        <v>170</v>
      </c>
      <c r="C45" s="79" t="str">
        <f>IF('登録用紙　Form'!V33="","",'登録用紙　Form'!V33)</f>
        <v/>
      </c>
      <c r="D45" s="150" t="str">
        <f t="shared" si="8"/>
        <v/>
      </c>
      <c r="F45" s="213">
        <f>+LEN(D45)</f>
        <v>0</v>
      </c>
      <c r="G45" s="164">
        <f t="shared" ref="G45:G47" si="15">H45-F45</f>
        <v>3</v>
      </c>
      <c r="H45" s="214">
        <v>3</v>
      </c>
      <c r="I45" s="213" t="s">
        <v>196</v>
      </c>
      <c r="J45" s="221" t="str">
        <f t="shared" si="2"/>
        <v>未入力</v>
      </c>
      <c r="K45" s="226"/>
      <c r="L45" s="160"/>
      <c r="M45" s="160"/>
      <c r="N45" s="228" t="str">
        <f t="shared" si="0"/>
        <v/>
      </c>
    </row>
    <row r="46" spans="1:14" s="80" customFormat="1">
      <c r="A46" s="80">
        <v>23</v>
      </c>
      <c r="B46" s="100" t="s">
        <v>153</v>
      </c>
      <c r="C46" s="139" t="str">
        <f>'登録用紙　Form'!E35</f>
        <v>普通預金／Saving account</v>
      </c>
      <c r="D46" s="145" t="str">
        <f t="shared" si="8"/>
        <v>普通預金／Saving account</v>
      </c>
      <c r="E46" s="131"/>
      <c r="F46" s="213"/>
      <c r="G46" s="160"/>
      <c r="H46" s="214"/>
      <c r="I46" s="213"/>
      <c r="J46" s="221" t="str">
        <f t="shared" si="2"/>
        <v/>
      </c>
      <c r="K46" s="226"/>
      <c r="L46" s="160"/>
      <c r="M46" s="160"/>
      <c r="N46" s="228" t="str">
        <f t="shared" si="0"/>
        <v/>
      </c>
    </row>
    <row r="47" spans="1:14" s="80" customFormat="1">
      <c r="A47" s="80">
        <v>24</v>
      </c>
      <c r="B47" s="100" t="s">
        <v>154</v>
      </c>
      <c r="C47" s="79" t="str">
        <f>IF('登録用紙　Form'!$T$35="","",'登録用紙　Form'!$T$35)</f>
        <v/>
      </c>
      <c r="D47" s="149" t="str">
        <f t="shared" si="8"/>
        <v/>
      </c>
      <c r="E47" s="129"/>
      <c r="F47" s="213">
        <f>+LEN(D47)</f>
        <v>0</v>
      </c>
      <c r="G47" s="164">
        <f t="shared" si="15"/>
        <v>7</v>
      </c>
      <c r="H47" s="214">
        <v>7</v>
      </c>
      <c r="I47" s="213" t="s">
        <v>196</v>
      </c>
      <c r="J47" s="221" t="str">
        <f t="shared" si="2"/>
        <v>未入力</v>
      </c>
      <c r="K47" s="226"/>
      <c r="L47" s="160"/>
      <c r="M47" s="160"/>
      <c r="N47" s="228" t="str">
        <f t="shared" si="0"/>
        <v/>
      </c>
    </row>
    <row r="48" spans="1:14" s="80" customFormat="1" ht="19.5" customHeight="1">
      <c r="D48" s="152"/>
      <c r="E48" s="131"/>
      <c r="F48" s="213"/>
      <c r="G48" s="164"/>
      <c r="H48" s="214"/>
      <c r="I48" s="213"/>
      <c r="J48" s="221"/>
      <c r="K48" s="226"/>
      <c r="L48" s="160"/>
      <c r="M48" s="160"/>
      <c r="N48" s="228" t="str">
        <f t="shared" si="0"/>
        <v/>
      </c>
    </row>
    <row r="49" spans="1:14" s="80" customFormat="1" ht="19.5" customHeight="1">
      <c r="B49" s="83" t="s">
        <v>296</v>
      </c>
      <c r="D49" s="152"/>
      <c r="E49" s="131"/>
      <c r="F49" s="213"/>
      <c r="G49" s="160"/>
      <c r="H49" s="214"/>
      <c r="I49" s="213"/>
      <c r="J49" s="221" t="str">
        <f t="shared" si="2"/>
        <v/>
      </c>
      <c r="K49" s="226"/>
      <c r="L49" s="160"/>
      <c r="M49" s="160"/>
      <c r="N49" s="228" t="str">
        <f t="shared" si="0"/>
        <v/>
      </c>
    </row>
    <row r="50" spans="1:14" s="80" customFormat="1" ht="19.5" customHeight="1">
      <c r="A50" s="80">
        <v>25</v>
      </c>
      <c r="B50" s="101" t="s">
        <v>282</v>
      </c>
      <c r="C50" s="79" t="str">
        <f>_xlfn.IFS(D24=リスト_登録用紙!B5,INDEX(リスト_登録用紙!$F$5:$J$8,MATCH(貼付用シート!$D$25,リスト_登録用紙!$F$5:$F$8),3),D24=リスト_登録用紙!B6,INDEX(リスト_登録用紙!$F$5:$J$8,MATCH(貼付用シート!$D$25,リスト_登録用紙!$F$5:$F$8),4),OR(D24=リスト_登録用紙!B7,D24=リスト_登録用紙!B8),INDEX(リスト_登録用紙!$F$5:$J$8,MATCH(貼付用シート!$D$25,リスト_登録用紙!$F$5:$F$8),5))</f>
        <v>要採番</v>
      </c>
      <c r="D50" s="150" t="str">
        <f t="shared" ref="D50:D52" si="16">C50</f>
        <v>要採番</v>
      </c>
      <c r="E50" s="133"/>
      <c r="F50" s="213">
        <f>+LEN(D50)</f>
        <v>3</v>
      </c>
      <c r="G50" s="164">
        <f t="shared" ref="G50" si="17">H50-F50</f>
        <v>9</v>
      </c>
      <c r="H50" s="214">
        <v>12</v>
      </c>
      <c r="I50" s="213" t="s">
        <v>196</v>
      </c>
      <c r="J50" s="221" t="str">
        <f t="shared" ref="J50" si="18">IF(I50="必須",IF(F50=0,"未入力","入力有り"),"")</f>
        <v>入力有り</v>
      </c>
      <c r="K50" s="226" t="s">
        <v>290</v>
      </c>
      <c r="L50" s="223">
        <f>LENB(D50)-LEN(D50)</f>
        <v>3</v>
      </c>
      <c r="M50" s="223">
        <f>LEN(D50)*2-LENB(D50)</f>
        <v>0</v>
      </c>
      <c r="N50" s="228" t="str">
        <f t="shared" si="0"/>
        <v>全角文字が含まれています</v>
      </c>
    </row>
    <row r="51" spans="1:14" s="80" customFormat="1" ht="25.5" customHeight="1">
      <c r="A51" s="80">
        <v>26</v>
      </c>
      <c r="B51" s="101" t="s">
        <v>157</v>
      </c>
      <c r="C51" s="79" t="str">
        <f>IF(D24=リスト_登録用紙!$B$6,"50：個人",INDEX(リスト_登録用紙!$F$5:$N$8,MATCH(貼付用シート!$D$25,リスト_登録用紙!$F$5:$F$8),6))</f>
        <v>50：個人</v>
      </c>
      <c r="D51" s="149" t="str">
        <f t="shared" si="16"/>
        <v>50：個人</v>
      </c>
      <c r="E51" s="129"/>
      <c r="F51" s="213">
        <f t="shared" ref="F51:F52" si="19">+LEN(D51)</f>
        <v>5</v>
      </c>
      <c r="G51" s="160"/>
      <c r="H51" s="214"/>
      <c r="I51" s="213" t="s">
        <v>196</v>
      </c>
      <c r="J51" s="221" t="str">
        <f t="shared" si="2"/>
        <v>入力有り</v>
      </c>
      <c r="K51" s="226"/>
      <c r="L51" s="160"/>
      <c r="M51" s="160"/>
      <c r="N51" s="228" t="str">
        <f t="shared" si="0"/>
        <v/>
      </c>
    </row>
    <row r="52" spans="1:14" s="80" customFormat="1">
      <c r="A52" s="80">
        <v>27</v>
      </c>
      <c r="B52" s="101" t="s">
        <v>160</v>
      </c>
      <c r="C52" s="79" t="str">
        <f>IF(D24=リスト_登録用紙!$B$6,"1：一般",INDEX(リスト_登録用紙!$F$5:$N$8,MATCH(貼付用シート!$D$25,リスト_登録用紙!$F$5:$F$8),8))</f>
        <v>1：一般</v>
      </c>
      <c r="D52" s="149" t="str">
        <f t="shared" si="16"/>
        <v>1：一般</v>
      </c>
      <c r="E52" s="129"/>
      <c r="F52" s="213">
        <f t="shared" si="19"/>
        <v>4</v>
      </c>
      <c r="G52" s="160"/>
      <c r="H52" s="214"/>
      <c r="I52" s="213" t="s">
        <v>196</v>
      </c>
      <c r="J52" s="221" t="str">
        <f t="shared" si="2"/>
        <v>入力有り</v>
      </c>
      <c r="K52" s="226"/>
      <c r="L52" s="160"/>
      <c r="M52" s="160"/>
      <c r="N52" s="228" t="str">
        <f t="shared" si="0"/>
        <v/>
      </c>
    </row>
    <row r="53" spans="1:14" s="80" customFormat="1" ht="16.5" thickBot="1">
      <c r="A53" s="80">
        <v>28</v>
      </c>
      <c r="B53" s="101" t="s">
        <v>162</v>
      </c>
      <c r="C53" s="79" t="str">
        <f>INDEX(リスト_登録用紙!U5:V7,MATCH(貼付用シート!C46,リスト_登録用紙!U5:U7,),2)</f>
        <v>1：普通</v>
      </c>
      <c r="D53" s="153" t="str">
        <f>C53</f>
        <v>1：普通</v>
      </c>
      <c r="E53" s="133"/>
      <c r="F53" s="215">
        <f>+LEN(D53)</f>
        <v>4</v>
      </c>
      <c r="G53" s="216"/>
      <c r="H53" s="217"/>
      <c r="I53" s="215" t="s">
        <v>196</v>
      </c>
      <c r="J53" s="222" t="str">
        <f t="shared" si="2"/>
        <v>入力有り</v>
      </c>
      <c r="K53" s="229"/>
      <c r="L53" s="216"/>
      <c r="M53" s="216"/>
      <c r="N53" s="230" t="str">
        <f t="shared" si="0"/>
        <v/>
      </c>
    </row>
    <row r="54" spans="1:14" s="80" customFormat="1" ht="22.5" customHeight="1" thickBot="1">
      <c r="D54" s="140"/>
      <c r="E54" s="129"/>
      <c r="G54" s="161">
        <f>COUNTIF(G24:G53,"&lt;0")</f>
        <v>0</v>
      </c>
      <c r="I54" s="80">
        <f>COUNTIF(I24:I53,"必須")</f>
        <v>16</v>
      </c>
      <c r="J54" s="80">
        <f>COUNTIF(J24:J53,"入力有り")</f>
        <v>4</v>
      </c>
      <c r="N54" s="236">
        <f>COUNTIF(N21:N53,"半角文字が含まれています")+COUNTIF(N21:N53,"全角文字が含まれています")</f>
        <v>1</v>
      </c>
    </row>
    <row r="55" spans="1:14" s="80" customFormat="1" ht="25.5" customHeight="1" thickBot="1">
      <c r="B55" s="83" t="s">
        <v>319</v>
      </c>
      <c r="E55" s="135"/>
      <c r="G55" s="165" t="s">
        <v>189</v>
      </c>
      <c r="J55" s="155">
        <f>I54-J54</f>
        <v>12</v>
      </c>
      <c r="N55" s="237" t="s">
        <v>293</v>
      </c>
    </row>
    <row r="56" spans="1:14" s="80" customFormat="1" ht="17.25" thickBot="1">
      <c r="B56" s="504"/>
      <c r="C56" s="505"/>
      <c r="D56" s="506"/>
      <c r="F56" s="91"/>
      <c r="J56" s="165" t="s">
        <v>187</v>
      </c>
    </row>
    <row r="57" spans="1:14" s="80" customFormat="1">
      <c r="B57" s="507"/>
      <c r="C57" s="508"/>
      <c r="D57" s="509"/>
    </row>
    <row r="58" spans="1:14" ht="16.5" thickBot="1">
      <c r="B58" s="510"/>
      <c r="C58" s="511"/>
      <c r="D58" s="512"/>
    </row>
  </sheetData>
  <mergeCells count="11">
    <mergeCell ref="A1:D1"/>
    <mergeCell ref="A11:D11"/>
    <mergeCell ref="C16:D16"/>
    <mergeCell ref="C15:D15"/>
    <mergeCell ref="C14:D14"/>
    <mergeCell ref="B56:D58"/>
    <mergeCell ref="AR3:AY3"/>
    <mergeCell ref="A6:A7"/>
    <mergeCell ref="I3:Q3"/>
    <mergeCell ref="R3:AI3"/>
    <mergeCell ref="AJ3:AQ3"/>
  </mergeCells>
  <phoneticPr fontId="4"/>
  <conditionalFormatting sqref="J25:J29 J31:J42 J44:J49 J51:J54">
    <cfRule type="containsText" dxfId="17" priority="20" operator="containsText" text="未入力">
      <formula>NOT(ISERROR(SEARCH("未入力",J25)))</formula>
    </cfRule>
  </conditionalFormatting>
  <conditionalFormatting sqref="E42">
    <cfRule type="containsText" dxfId="16" priority="19" operator="containsText" text="要確認">
      <formula>NOT(ISERROR(SEARCH("要確認",E42)))</formula>
    </cfRule>
  </conditionalFormatting>
  <conditionalFormatting sqref="J24">
    <cfRule type="containsText" dxfId="15" priority="18" operator="containsText" text="未入力">
      <formula>NOT(ISERROR(SEARCH("未入力",J24)))</formula>
    </cfRule>
  </conditionalFormatting>
  <conditionalFormatting sqref="D50:E50">
    <cfRule type="containsText" dxfId="14" priority="1" operator="containsText" text="要採番">
      <formula>NOT(ISERROR(SEARCH("要採番",D50)))</formula>
    </cfRule>
    <cfRule type="containsText" dxfId="13" priority="2" operator="containsText" text="既存番号確認">
      <formula>NOT(ISERROR(SEARCH("既存番号確認",D50)))</formula>
    </cfRule>
  </conditionalFormatting>
  <conditionalFormatting sqref="J30">
    <cfRule type="containsText" dxfId="12" priority="14" operator="containsText" text="未入力">
      <formula>NOT(ISERROR(SEARCH("未入力",J30)))</formula>
    </cfRule>
  </conditionalFormatting>
  <conditionalFormatting sqref="J43">
    <cfRule type="containsText" dxfId="11" priority="13" operator="containsText" text="未入力">
      <formula>NOT(ISERROR(SEARCH("未入力",J43)))</formula>
    </cfRule>
  </conditionalFormatting>
  <conditionalFormatting sqref="J50">
    <cfRule type="containsText" dxfId="10" priority="12" operator="containsText" text="未入力">
      <formula>NOT(ISERROR(SEARCH("未入力",J50)))</formula>
    </cfRule>
  </conditionalFormatting>
  <conditionalFormatting sqref="C15:D15">
    <cfRule type="containsText" dxfId="9" priority="8" operator="containsText" text="要採番">
      <formula>NOT(ISERROR(SEARCH("要採番",C15)))</formula>
    </cfRule>
  </conditionalFormatting>
  <conditionalFormatting sqref="G24:G53">
    <cfRule type="cellIs" dxfId="8" priority="7" operator="lessThan">
      <formula>0</formula>
    </cfRule>
  </conditionalFormatting>
  <conditionalFormatting sqref="N24:N53">
    <cfRule type="expression" dxfId="7" priority="5">
      <formula>$N24="半角文字が含まれています"</formula>
    </cfRule>
    <cfRule type="expression" dxfId="6" priority="6">
      <formula>$N24="全角文字が含まれています"</formula>
    </cfRule>
  </conditionalFormatting>
  <conditionalFormatting sqref="N54">
    <cfRule type="containsText" dxfId="5" priority="4" operator="containsText" text="未入力">
      <formula>NOT(ISERROR(SEARCH("未入力",N54)))</formula>
    </cfRule>
  </conditionalFormatting>
  <conditionalFormatting sqref="D24:D53">
    <cfRule type="expression" dxfId="4" priority="3">
      <formula>$N24="半角文字が含まれています"</formula>
    </cfRule>
    <cfRule type="expression" dxfId="3" priority="9">
      <formula>$N24="全角文字が含まれています"</formula>
    </cfRule>
    <cfRule type="expression" dxfId="2" priority="10">
      <formula>$J24="未入力"</formula>
    </cfRule>
    <cfRule type="expression" dxfId="1" priority="15">
      <formula>$G24&lt;0</formula>
    </cfRule>
  </conditionalFormatting>
  <conditionalFormatting sqref="D24:D26 D29:D39 D41:D47 D50:D53">
    <cfRule type="expression" dxfId="0" priority="16">
      <formula>_xlfn.ISFORMULA($D24)=FALSE</formula>
    </cfRule>
  </conditionalFormatting>
  <dataValidations count="23">
    <dataValidation imeMode="halfKatakana" allowBlank="1" showInputMessage="1" showErrorMessage="1" sqref="J8" xr:uid="{FA35962A-0F81-44BA-9A4A-20604002B901}"/>
    <dataValidation type="whole" allowBlank="1" showInputMessage="1" showErrorMessage="1" sqref="D8:E8" xr:uid="{C5666D33-FAC3-4630-B9D7-D5322578F6C9}">
      <formula1>0</formula1>
      <formula2>99999999</formula2>
    </dataValidation>
    <dataValidation type="textLength" imeMode="disabled" allowBlank="1" showInputMessage="1" showErrorMessage="1" errorTitle="入力制限" error="12文字以内の半角英数字を入力して下さい。" sqref="B9" xr:uid="{BA608BB8-0249-4CF8-A3CC-178D84A3129D}">
      <formula1>1</formula1>
      <formula2>12</formula2>
    </dataValidation>
    <dataValidation type="custom" imeMode="hiragana" allowBlank="1" showInputMessage="1" showErrorMessage="1" error="25文字以内の全角文字を入力して下さい。" sqref="AA8" xr:uid="{EE2D6809-7BD6-4C93-9AD2-90AB86C8E1E3}">
      <formula1>AND(LEN(AA8)*2=LENB(AA8),LEN(AA8)&lt;21)</formula1>
    </dataValidation>
    <dataValidation type="custom" imeMode="halfKatakana" allowBlank="1" showInputMessage="1" showErrorMessage="1" error="30文字以内の半角カナを入力して下さい。" sqref="AX9 AP9" xr:uid="{3837A885-B2C7-49DF-ADFB-28FEEB0A9F02}">
      <formula1>AND(LEN(AP9)=LENB(AP9),LEN(AP9)&lt;31)</formula1>
    </dataValidation>
    <dataValidation type="textLength" imeMode="halfKatakana" allowBlank="1" showInputMessage="1" showErrorMessage="1" error="30文字以内の全角文字を入力して下さい。" sqref="J9" xr:uid="{B719792E-ED6D-4648-A3E0-886EBA20C663}">
      <formula1>0</formula1>
      <formula2>30</formula2>
    </dataValidation>
    <dataValidation type="custom" imeMode="halfAlpha" allowBlank="1" showInputMessage="1" showErrorMessage="1" error="50文字以内の半角英数字を入力して下さい。_x000a_" sqref="AD9:AF9" xr:uid="{D620E798-D3D0-4A63-BE2E-5C50A2996C2E}">
      <formula1>AND(LEN(AD9)=LENB(AD9),LEN(AD9)&lt;51)</formula1>
    </dataValidation>
    <dataValidation type="custom" imeMode="halfAlpha" showInputMessage="1" showErrorMessage="1" error="13文字以内の半角数字を入力して下さい。_x000a_（例：999-9999-9999）" sqref="AB9:AC9" xr:uid="{28F33757-E9DD-4D64-8EFA-AD08130E880B}">
      <formula1>AND(LEN(AB9)=LENB(AB9),LEN(AB9)&lt;14)</formula1>
    </dataValidation>
    <dataValidation type="custom" imeMode="halfAlpha" allowBlank="1" showInputMessage="1" showErrorMessage="1" error="10文字以内の半角英数字を入力して下さい。_x000a_" sqref="S9" xr:uid="{AD363EE8-2241-49FC-9B48-82049F9C8F38}">
      <formula1>AND(LEN(S9)=LENB(S9),LEN(S9)&lt;11)</formula1>
    </dataValidation>
    <dataValidation type="custom" imeMode="hiragana" allowBlank="1" showInputMessage="1" showErrorMessage="1" error="15文字以内の全角文字を入力して下さい。_x000a_" sqref="AS9 AK9" xr:uid="{0896C124-2E29-4FF1-A6AC-93D428FACD38}">
      <formula1>AND(LEN(AK9)*2=LENB(AK9),LEN(AK9)&lt;16)</formula1>
    </dataValidation>
    <dataValidation type="custom" imeMode="hiragana" allowBlank="1" showInputMessage="1" showErrorMessage="1" error="20文字以内の全角文字を入力して下さい。" sqref="AA9 M9:N9" xr:uid="{11D876CE-03E3-4927-8EB7-764DD0D2E7AB}">
      <formula1>AND(LEN(M9)*2=LENB(M9),LEN(M9)&lt;21)</formula1>
    </dataValidation>
    <dataValidation type="whole" imeMode="halfAlpha" allowBlank="1" showInputMessage="1" showErrorMessage="1" error="7文字以内の半角数字を入力して下さい。" sqref="AW9 AO9" xr:uid="{49A5B25A-A54B-4E05-8C19-C3E85A697CD2}">
      <formula1>0</formula1>
      <formula2>9999999</formula2>
    </dataValidation>
    <dataValidation type="whole" imeMode="halfAlpha" showInputMessage="1" showErrorMessage="1" error="3文字以内の半角数字を入力して下さい。_x000a_（例：000～999）_x000a_" sqref="AU9 AM9" xr:uid="{6FFA2219-35AE-4A4C-BA10-5DDA26808A0E}">
      <formula1>0</formula1>
      <formula2>999</formula2>
    </dataValidation>
    <dataValidation type="whole" imeMode="halfAlpha" showInputMessage="1" showErrorMessage="1" error="4文字以内の半角数字を入力して下さい。_x000a_（例：0000～9999）_x000a_" sqref="AT9" xr:uid="{E949E7A1-C03C-499F-A06A-470107EAF28C}">
      <formula1>0</formula1>
      <formula2>9999</formula2>
    </dataValidation>
    <dataValidation type="textLength" imeMode="disabled" allowBlank="1" showInputMessage="1" showErrorMessage="1" errorTitle="入力制限" error="10文字以内の半角数字を入力して下さい。" sqref="AG9" xr:uid="{64B5138F-E4C7-48EA-9C1A-95F3045DAD5C}">
      <formula1>1</formula1>
      <formula2>10</formula2>
    </dataValidation>
    <dataValidation type="textLength" imeMode="halfAlpha" allowBlank="1" showInputMessage="1" showErrorMessage="1" error="8文字以内の半角数字を入力して下さい。_x000a_（例：999-9999）" sqref="U9" xr:uid="{C093B32C-76C6-4C33-AD92-E0B04E8ECF37}">
      <formula1>0</formula1>
      <formula2>8</formula2>
    </dataValidation>
    <dataValidation type="whole" imeMode="halfAlpha" allowBlank="1" showInputMessage="1" showErrorMessage="1" error="13文字以内の半角数字を入力して下さい。" sqref="R9" xr:uid="{9984BAF7-56E7-47B2-B304-B081750F2E46}">
      <formula1>0</formula1>
      <formula2>9999999999999</formula2>
    </dataValidation>
    <dataValidation type="whole" imeMode="off" allowBlank="1" showInputMessage="1" showErrorMessage="1" errorTitle="入力制限" error="8文字の数値を入力して下さい。_x000a_（例：2010年1月1日 → 20100101）" sqref="D9:E9" xr:uid="{30430E79-E9F0-47B2-9A7A-BFF19EF143C8}">
      <formula1>0</formula1>
      <formula2>99999999</formula2>
    </dataValidation>
    <dataValidation type="whole" imeMode="halfAlpha" allowBlank="1" showInputMessage="1" showErrorMessage="1" error="12文字以内の半角数字を入力して下さい。" sqref="I9" xr:uid="{124DBD4A-9BC1-41B9-B74F-735C39091A20}">
      <formula1>0</formula1>
      <formula2>999999999999</formula2>
    </dataValidation>
    <dataValidation type="textLength" imeMode="disabled" allowBlank="1" showInputMessage="1" showErrorMessage="1" errorTitle="入力制限" error="10文字以内の半角英数字を入力して下さい。" sqref="F9" xr:uid="{BFDA0C6F-AB0F-4013-AA38-B758B470E659}">
      <formula1>1</formula1>
      <formula2>10</formula2>
    </dataValidation>
    <dataValidation type="whole" imeMode="halfAlpha" allowBlank="1" showInputMessage="1" showErrorMessage="1" error="「法人番号」は半角数値13桁で入力してください。_x000a__x000a__x000a_" sqref="R8" xr:uid="{BE30022A-F841-4FF6-AA69-D015087AA9E9}">
      <formula1>0</formula1>
      <formula2>9999999999999</formula2>
    </dataValidation>
    <dataValidation imeMode="disabled" allowBlank="1" showInputMessage="1" showErrorMessage="1" sqref="C47:D47 C45:D45 C43:D43" xr:uid="{133AAA9F-C375-47A6-9646-E132B1B077D1}"/>
    <dataValidation type="textLength" operator="equal" allowBlank="1" showInputMessage="1" showErrorMessage="1" errorTitle="ーーーーーーーーーーーーー" error="10桁で入力してください。" sqref="D50" xr:uid="{ADF0A5EC-97EF-45E5-8D49-85A63F700F90}">
      <formula1>10</formula1>
    </dataValidation>
  </dataValidations>
  <pageMargins left="0.23622047244094491" right="0.23622047244094491" top="0.39370078740157483" bottom="0.35433070866141736" header="0.31496062992125984" footer="0.31496062992125984"/>
  <pageSetup paperSize="9" scale="73" orientation="portrait" verticalDpi="0" r:id="rId1"/>
  <drawing r:id="rId2"/>
  <legacyDrawing r:id="rId3"/>
  <extLst>
    <ext xmlns:x14="http://schemas.microsoft.com/office/spreadsheetml/2009/9/main" uri="{CCE6A557-97BC-4b89-ADB6-D9C93CAAB3DF}">
      <x14:dataValidations xmlns:xm="http://schemas.microsoft.com/office/excel/2006/main" count="10">
        <x14:dataValidation type="list" imeMode="halfAlpha" allowBlank="1" showInputMessage="1" showErrorMessage="1" error="リストから選択してください。_x000a__x000a_" xr:uid="{35E9684D-ED4C-4EA8-AEF0-2E2BD4F2DF10}">
          <x14:formula1>
            <xm:f>'C:\Users\DL21-031Au\Desktop\検証\試行_20230907\[【様式_最新】CSVシート(IP10461 相手方一括登録)20200519_20230608C列文字列.xlsm]リスト'!#REF!</xm:f>
          </x14:formula1>
          <xm:sqref>H9</xm:sqref>
        </x14:dataValidation>
        <x14:dataValidation type="list" imeMode="halfAlpha" allowBlank="1" showInputMessage="1" showErrorMessage="1" error="リストから選択してください。" xr:uid="{7F8FE5BC-7E8C-473B-8E4B-F7BA9AC984AD}">
          <x14:formula1>
            <xm:f>'C:\Users\DL21-031Au\Desktop\検証\試行_20230907\[【様式_最新】CSVシート(IP10461 相手方一括登録)20200519_20230608C列文字列.xlsm]リスト'!#REF!</xm:f>
          </x14:formula1>
          <xm:sqref>O9 AI8:AI9 T9 AJ9 AR9</xm:sqref>
        </x14:dataValidation>
        <x14:dataValidation type="list" imeMode="halfAlpha" allowBlank="1" showInputMessage="1" showErrorMessage="1" errorTitle="入力制限" error="リストから選択して下さい。" xr:uid="{5DC463C6-78DF-40D3-85D2-DE14B5544656}">
          <x14:formula1>
            <xm:f>'C:\Users\DL21-031Au\Desktop\検証\試行_20230907\[【様式_最新】CSVシート(IP10461 相手方一括登録)20200519_20230608C列文字列.xlsm]リスト'!#REF!</xm:f>
          </x14:formula1>
          <xm:sqref>AH9</xm:sqref>
        </x14:dataValidation>
        <x14:dataValidation type="list" imeMode="halfAlpha" allowBlank="1" showInputMessage="1" showErrorMessage="1" xr:uid="{65E15DAF-4173-470B-9A8C-611AB62F5C7A}">
          <x14:formula1>
            <xm:f>'C:\Users\DL21-031Au\Desktop\検証\試行_20230907\[【様式_最新】CSVシート(IP10461 相手方一括登録)20200519_20230608C列文字列.xlsm]リスト'!#REF!</xm:f>
          </x14:formula1>
          <xm:sqref>AY9 AQ9</xm:sqref>
        </x14:dataValidation>
        <x14:dataValidation type="list" allowBlank="1" showInputMessage="1" showErrorMessage="1" error="リストから選択してください。" xr:uid="{50D2A2F0-4F35-41D1-843C-9E06D3DDBDCE}">
          <x14:formula1>
            <xm:f>'C:\Users\DL21-031Au\Desktop\検証\試行_20230907\[【様式_最新】CSVシート(IP10461 相手方一括登録)20200519_20230608C列文字列.xlsm]リスト'!#REF!</xm:f>
          </x14:formula1>
          <xm:sqref>AV9</xm:sqref>
        </x14:dataValidation>
        <x14:dataValidation type="list" allowBlank="1" showInputMessage="1" showErrorMessage="1" xr:uid="{C29794FC-2562-414A-BAAD-FCC9AA39FE23}">
          <x14:formula1>
            <xm:f>リスト_登録用紙!$F$5:$F$8</xm:f>
          </x14:formula1>
          <xm:sqref>D25:E25</xm:sqref>
        </x14:dataValidation>
        <x14:dataValidation type="list" allowBlank="1" showInputMessage="1" showErrorMessage="1" xr:uid="{4F258759-58CA-4C87-B198-0EC35C521AD5}">
          <x14:formula1>
            <xm:f>リスト_登録用紙!$X$5:$X$6</xm:f>
          </x14:formula1>
          <xm:sqref>D51:E51</xm:sqref>
        </x14:dataValidation>
        <x14:dataValidation type="list" allowBlank="1" showInputMessage="1" showErrorMessage="1" xr:uid="{5ED30661-3762-4C2B-971B-6B90CBB9621C}">
          <x14:formula1>
            <xm:f>リスト_登録用紙!$Z$5:$Z$6</xm:f>
          </x14:formula1>
          <xm:sqref>D52:E52</xm:sqref>
        </x14:dataValidation>
        <x14:dataValidation type="list" allowBlank="1" showInputMessage="1" showErrorMessage="1" xr:uid="{ACA99398-C327-4EA0-9870-E23126E9DCB9}">
          <x14:formula1>
            <xm:f>リスト_登録用紙!$V$5:$V$7</xm:f>
          </x14:formula1>
          <xm:sqref>D53:E53</xm:sqref>
        </x14:dataValidation>
        <x14:dataValidation type="list" allowBlank="1" showInputMessage="1" showErrorMessage="1" xr:uid="{762394BB-1EBB-4259-B8B8-0A27392BA643}">
          <x14:formula1>
            <xm:f>リスト_登録用紙!$B$5:$B$8</xm:f>
          </x14:formula1>
          <xm:sqref>D24:E24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DA629-2A09-4AC7-9042-7660C4E68FC1}">
  <sheetPr codeName="Sheet4"/>
  <dimension ref="B2:AK16"/>
  <sheetViews>
    <sheetView zoomScale="85" zoomScaleNormal="85" workbookViewId="0">
      <selection activeCell="F8" sqref="F8"/>
    </sheetView>
  </sheetViews>
  <sheetFormatPr defaultRowHeight="13.5"/>
  <cols>
    <col min="2" max="2" width="23.75" customWidth="1"/>
    <col min="4" max="4" width="12.5" customWidth="1"/>
    <col min="5" max="5" width="3.125" customWidth="1"/>
    <col min="6" max="6" width="23.75" customWidth="1"/>
    <col min="8" max="8" width="17.375" style="59" customWidth="1"/>
    <col min="9" max="10" width="17.75" style="59" customWidth="1"/>
    <col min="11" max="12" width="22" customWidth="1"/>
    <col min="13" max="14" width="22.125" customWidth="1"/>
    <col min="15" max="15" width="9" customWidth="1"/>
    <col min="16" max="16" width="29.125" customWidth="1"/>
    <col min="17" max="17" width="18" customWidth="1"/>
    <col min="19" max="19" width="3.125" customWidth="1"/>
    <col min="20" max="20" width="4.375" customWidth="1"/>
    <col min="21" max="22" width="19.125" customWidth="1"/>
    <col min="23" max="23" width="4" customWidth="1"/>
    <col min="24" max="24" width="16.25" customWidth="1"/>
    <col min="25" max="25" width="3.875" customWidth="1"/>
    <col min="26" max="26" width="16.25" customWidth="1"/>
    <col min="28" max="29" width="12" customWidth="1"/>
    <col min="31" max="32" width="21.125" customWidth="1"/>
    <col min="33" max="33" width="55.375" customWidth="1"/>
    <col min="35" max="35" width="20.75" customWidth="1"/>
    <col min="36" max="36" width="17.625" customWidth="1"/>
    <col min="37" max="37" width="17.875" customWidth="1"/>
  </cols>
  <sheetData>
    <row r="2" spans="2:37" ht="14.25" thickBot="1"/>
    <row r="3" spans="2:37" ht="33.75" customHeight="1">
      <c r="B3" s="112" t="s">
        <v>100</v>
      </c>
      <c r="F3" s="112" t="s">
        <v>100</v>
      </c>
      <c r="H3" s="241" t="s">
        <v>201</v>
      </c>
      <c r="I3" s="242" t="s">
        <v>204</v>
      </c>
      <c r="J3" s="243" t="s">
        <v>202</v>
      </c>
      <c r="K3" s="241" t="s">
        <v>205</v>
      </c>
      <c r="L3" s="244" t="s">
        <v>206</v>
      </c>
      <c r="M3" s="245" t="s">
        <v>207</v>
      </c>
      <c r="N3" s="246" t="s">
        <v>208</v>
      </c>
      <c r="P3" s="112" t="s">
        <v>108</v>
      </c>
      <c r="R3" s="112" t="s">
        <v>310</v>
      </c>
      <c r="U3" s="112" t="s">
        <v>113</v>
      </c>
      <c r="X3" s="112" t="s">
        <v>211</v>
      </c>
      <c r="Z3" s="112" t="s">
        <v>210</v>
      </c>
      <c r="AB3" s="112" t="s">
        <v>254</v>
      </c>
      <c r="AF3" s="171" t="s">
        <v>256</v>
      </c>
      <c r="AI3" t="s">
        <v>276</v>
      </c>
    </row>
    <row r="4" spans="2:37">
      <c r="B4" s="2" t="s">
        <v>90</v>
      </c>
      <c r="C4" s="3" t="s">
        <v>91</v>
      </c>
      <c r="D4" s="3" t="s">
        <v>190</v>
      </c>
      <c r="F4" s="2" t="s">
        <v>90</v>
      </c>
      <c r="G4" s="113" t="s">
        <v>91</v>
      </c>
      <c r="H4" s="115" t="s">
        <v>156</v>
      </c>
      <c r="I4" s="60"/>
      <c r="J4" s="116" t="s">
        <v>156</v>
      </c>
      <c r="K4" s="115" t="s">
        <v>158</v>
      </c>
      <c r="L4" s="116" t="s">
        <v>158</v>
      </c>
      <c r="M4" s="115" t="s">
        <v>158</v>
      </c>
      <c r="N4" s="116" t="s">
        <v>158</v>
      </c>
      <c r="P4" s="2" t="s">
        <v>90</v>
      </c>
      <c r="Q4" s="3" t="s">
        <v>91</v>
      </c>
      <c r="R4" s="2" t="s">
        <v>308</v>
      </c>
      <c r="S4" s="3"/>
      <c r="U4" s="2" t="s">
        <v>90</v>
      </c>
      <c r="V4" s="3" t="s">
        <v>91</v>
      </c>
      <c r="X4" s="2" t="s">
        <v>90</v>
      </c>
      <c r="Z4" s="2" t="s">
        <v>90</v>
      </c>
      <c r="AB4" s="167" t="s">
        <v>229</v>
      </c>
      <c r="AC4" s="167" t="s">
        <v>230</v>
      </c>
      <c r="AD4" s="166" t="s">
        <v>248</v>
      </c>
      <c r="AE4" s="166" t="s">
        <v>249</v>
      </c>
      <c r="AF4" s="166" t="s">
        <v>250</v>
      </c>
      <c r="AG4" s="166" t="s">
        <v>251</v>
      </c>
      <c r="AI4" s="233" t="s">
        <v>274</v>
      </c>
      <c r="AJ4" s="233" t="s">
        <v>275</v>
      </c>
      <c r="AK4" s="233" t="s">
        <v>273</v>
      </c>
    </row>
    <row r="5" spans="2:37" ht="39.75" customHeight="1" thickBot="1">
      <c r="B5" s="5" t="s">
        <v>114</v>
      </c>
      <c r="C5" s="4" t="s">
        <v>93</v>
      </c>
      <c r="D5" s="4" t="s">
        <v>191</v>
      </c>
      <c r="F5" s="5" t="s">
        <v>117</v>
      </c>
      <c r="G5" s="114" t="s">
        <v>93</v>
      </c>
      <c r="H5" s="121" t="str">
        <f>IF('登録用紙　Form'!C21="","職員番号未入力","0"&amp;'登録用紙　Form'!C21&amp;"5")</f>
        <v>職員番号未入力</v>
      </c>
      <c r="I5" s="61" t="s">
        <v>155</v>
      </c>
      <c r="J5" s="126" t="str">
        <f>IF('登録用紙　Form'!C21="","職員番号未入力","0"&amp;貼付用シート!D31&amp;"5")</f>
        <v>職員番号未入力</v>
      </c>
      <c r="K5" s="121" t="s">
        <v>92</v>
      </c>
      <c r="L5" s="122" t="s">
        <v>159</v>
      </c>
      <c r="M5" s="117" t="s">
        <v>95</v>
      </c>
      <c r="N5" s="118" t="s">
        <v>72</v>
      </c>
      <c r="P5" s="5" t="s">
        <v>315</v>
      </c>
      <c r="Q5" s="4">
        <v>9900</v>
      </c>
      <c r="R5" s="5" t="b">
        <v>0</v>
      </c>
      <c r="S5" s="259"/>
      <c r="U5" s="5" t="s">
        <v>119</v>
      </c>
      <c r="V5" s="240" t="s">
        <v>299</v>
      </c>
      <c r="X5" s="61" t="s">
        <v>92</v>
      </c>
      <c r="Z5" s="127" t="s">
        <v>212</v>
      </c>
      <c r="AB5" s="166" t="s">
        <v>231</v>
      </c>
      <c r="AC5" s="166" t="s">
        <v>240</v>
      </c>
      <c r="AD5" s="168">
        <v>5</v>
      </c>
      <c r="AE5" s="166"/>
      <c r="AF5" s="166"/>
      <c r="AG5" s="193" t="s">
        <v>297</v>
      </c>
      <c r="AI5" s="166" t="str">
        <f>UPPER(DBCS('登録用紙　Form'!C17))</f>
        <v/>
      </c>
      <c r="AJ5" s="234" t="str">
        <f>IF('登録用紙　Form'!C13=リスト_登録用紙!B6,"受領代理","受領代理でない")</f>
        <v>受領代理でない</v>
      </c>
      <c r="AK5" s="234" t="str">
        <f>IF(AND(EXACT(UPPER(AI5),AI5),EXACT(LOWER(AI5),AI5)),"無し","有り")</f>
        <v>無し</v>
      </c>
    </row>
    <row r="6" spans="2:37" ht="39.75" customHeight="1" thickBot="1">
      <c r="B6" s="5" t="s">
        <v>115</v>
      </c>
      <c r="C6" s="4" t="s">
        <v>101</v>
      </c>
      <c r="D6" s="4" t="s">
        <v>192</v>
      </c>
      <c r="F6" s="5" t="s">
        <v>118</v>
      </c>
      <c r="G6" s="114" t="s">
        <v>101</v>
      </c>
      <c r="H6" s="121" t="str">
        <f>IF('登録用紙　Form'!C21="","職員番号未入力","0"&amp;'登録用紙　Form'!C21&amp;"5")</f>
        <v>職員番号未入力</v>
      </c>
      <c r="I6" s="61" t="s">
        <v>155</v>
      </c>
      <c r="J6" s="126" t="str">
        <f>IF('登録用紙　Form'!C21="","職員番号未入力","0"&amp;貼付用シート!D31&amp;"5")</f>
        <v>職員番号未入力</v>
      </c>
      <c r="K6" s="121" t="s">
        <v>92</v>
      </c>
      <c r="L6" s="122" t="s">
        <v>159</v>
      </c>
      <c r="M6" s="117" t="s">
        <v>95</v>
      </c>
      <c r="N6" s="118" t="s">
        <v>72</v>
      </c>
      <c r="P6" s="5" t="s">
        <v>217</v>
      </c>
      <c r="Q6" s="4" t="s">
        <v>109</v>
      </c>
      <c r="R6" s="5" t="b">
        <v>0</v>
      </c>
      <c r="S6" s="259"/>
      <c r="U6" s="5" t="s">
        <v>120</v>
      </c>
      <c r="V6" s="240" t="s">
        <v>300</v>
      </c>
      <c r="X6" s="61" t="s">
        <v>159</v>
      </c>
      <c r="Z6" s="127" t="s">
        <v>213</v>
      </c>
      <c r="AB6" s="166" t="s">
        <v>232</v>
      </c>
      <c r="AC6" s="166" t="s">
        <v>241</v>
      </c>
      <c r="AD6" s="168">
        <v>6</v>
      </c>
      <c r="AE6" s="168" t="s">
        <v>252</v>
      </c>
      <c r="AF6" s="166" t="str">
        <f t="shared" ref="AF6:AF13" si="0">",AB"&amp;AD6&amp;",AC"&amp;AD6&amp;")"</f>
        <v>,AB6,AC6)</v>
      </c>
      <c r="AG6" s="193" t="str">
        <f>AE6&amp;AG5&amp;AF6</f>
        <v>SUBSTITUTE（SUBSTITUTE(ASC(貼付用シート!C41),AB5,AC5),AB6,AC6)</v>
      </c>
      <c r="AJ6" s="192" t="str">
        <f>IF(AJ5="受領代理","受領代理人　"&amp;AI5,AI5)</f>
        <v/>
      </c>
      <c r="AK6" s="235" t="str">
        <f>IF(AK5="無し",AJ6,AJ6&amp;"（"&amp;DBCS('登録用紙　Form'!C16)&amp;"）")</f>
        <v/>
      </c>
    </row>
    <row r="7" spans="2:37" ht="39.75" customHeight="1">
      <c r="B7" s="5" t="s">
        <v>116</v>
      </c>
      <c r="C7" s="4" t="s">
        <v>102</v>
      </c>
      <c r="D7" s="110" t="s">
        <v>199</v>
      </c>
      <c r="F7" s="5" t="s">
        <v>356</v>
      </c>
      <c r="G7" s="114" t="s">
        <v>102</v>
      </c>
      <c r="H7" s="121" t="str">
        <f>IF('登録用紙　Form'!C22="","学籍番号未入力","00"&amp;'登録用紙　Form'!C22)</f>
        <v>学籍番号未入力</v>
      </c>
      <c r="I7" s="61" t="s">
        <v>155</v>
      </c>
      <c r="J7" s="126" t="str">
        <f>IF('登録用紙　Form'!C22="","学籍番号未入力","00"&amp;貼付用シート!D32)</f>
        <v>学籍番号未入力</v>
      </c>
      <c r="K7" s="121" t="s">
        <v>159</v>
      </c>
      <c r="L7" s="122" t="s">
        <v>159</v>
      </c>
      <c r="M7" s="117" t="s">
        <v>72</v>
      </c>
      <c r="N7" s="118" t="s">
        <v>72</v>
      </c>
      <c r="P7" s="5" t="s">
        <v>218</v>
      </c>
      <c r="Q7" s="4" t="s">
        <v>110</v>
      </c>
      <c r="R7" s="260" t="b">
        <v>0</v>
      </c>
      <c r="U7" s="5" t="s">
        <v>121</v>
      </c>
      <c r="V7" s="4" t="s">
        <v>112</v>
      </c>
      <c r="AB7" s="166" t="s">
        <v>233</v>
      </c>
      <c r="AC7" s="166" t="s">
        <v>242</v>
      </c>
      <c r="AD7" s="168">
        <v>7</v>
      </c>
      <c r="AE7" s="168" t="s">
        <v>252</v>
      </c>
      <c r="AF7" s="166" t="str">
        <f t="shared" si="0"/>
        <v>,AB7,AC7)</v>
      </c>
      <c r="AG7" s="193" t="str">
        <f t="shared" ref="AG7:AG12" si="1">AE7&amp;AG6&amp;AF7</f>
        <v>SUBSTITUTE（SUBSTITUTE（SUBSTITUTE(ASC(貼付用シート!C41),AB5,AC5),AB6,AC6),AB7,AC7)</v>
      </c>
    </row>
    <row r="8" spans="2:37" ht="39.75" customHeight="1" thickBot="1">
      <c r="B8" s="5" t="s">
        <v>354</v>
      </c>
      <c r="C8" s="4" t="s">
        <v>103</v>
      </c>
      <c r="D8" s="4" t="s">
        <v>193</v>
      </c>
      <c r="F8" s="5" t="s">
        <v>350</v>
      </c>
      <c r="G8" s="114" t="s">
        <v>103</v>
      </c>
      <c r="H8" s="123" t="s">
        <v>155</v>
      </c>
      <c r="I8" s="125" t="s">
        <v>155</v>
      </c>
      <c r="J8" s="124" t="s">
        <v>203</v>
      </c>
      <c r="K8" s="123" t="s">
        <v>159</v>
      </c>
      <c r="L8" s="124" t="s">
        <v>159</v>
      </c>
      <c r="M8" s="119" t="s">
        <v>72</v>
      </c>
      <c r="N8" s="120" t="s">
        <v>72</v>
      </c>
      <c r="P8" s="5" t="s">
        <v>219</v>
      </c>
      <c r="Q8" s="4" t="s">
        <v>111</v>
      </c>
      <c r="R8" s="260" t="b">
        <v>0</v>
      </c>
      <c r="AB8" s="166" t="s">
        <v>234</v>
      </c>
      <c r="AC8" s="166" t="s">
        <v>243</v>
      </c>
      <c r="AD8" s="168">
        <v>8</v>
      </c>
      <c r="AE8" s="168" t="s">
        <v>252</v>
      </c>
      <c r="AF8" s="166" t="str">
        <f t="shared" si="0"/>
        <v>,AB8,AC8)</v>
      </c>
      <c r="AG8" s="193" t="str">
        <f t="shared" si="1"/>
        <v>SUBSTITUTE（SUBSTITUTE（SUBSTITUTE（SUBSTITUTE(ASC(貼付用シート!C41),AB5,AC5),AB6,AC6),AB7,AC7),AB8,AC8)</v>
      </c>
    </row>
    <row r="9" spans="2:37" ht="41.25" thickBot="1">
      <c r="P9" s="277">
        <f>'登録用紙　Form'!N30</f>
        <v>0</v>
      </c>
      <c r="Q9" s="266" t="s">
        <v>309</v>
      </c>
      <c r="R9" s="267" t="b">
        <f>S9&gt;0</f>
        <v>0</v>
      </c>
      <c r="S9">
        <f>COUNTA('登録用紙　Form'!N30)</f>
        <v>0</v>
      </c>
      <c r="AB9" s="166" t="s">
        <v>235</v>
      </c>
      <c r="AC9" s="166" t="s">
        <v>244</v>
      </c>
      <c r="AD9" s="168">
        <v>9</v>
      </c>
      <c r="AE9" s="168" t="s">
        <v>252</v>
      </c>
      <c r="AF9" s="166" t="str">
        <f t="shared" si="0"/>
        <v>,AB9,AC9)</v>
      </c>
      <c r="AG9" s="193" t="str">
        <f t="shared" si="1"/>
        <v>SUBSTITUTE（SUBSTITUTE（SUBSTITUTE（SUBSTITUTE（SUBSTITUTE(ASC(貼付用シート!C41),AB5,AC5),AB6,AC6),AB7,AC7),AB8,AC8),AB9,AC9)</v>
      </c>
    </row>
    <row r="10" spans="2:37" ht="54.75" thickTop="1">
      <c r="P10" s="263" t="s">
        <v>311</v>
      </c>
      <c r="Q10" s="264" t="s">
        <v>317</v>
      </c>
      <c r="R10" s="265">
        <f>COUNTIF(R5:R9,TRUE)</f>
        <v>0</v>
      </c>
      <c r="AB10" s="166" t="s">
        <v>253</v>
      </c>
      <c r="AC10" s="166" t="s">
        <v>245</v>
      </c>
      <c r="AD10" s="168">
        <v>10</v>
      </c>
      <c r="AE10" s="168" t="s">
        <v>252</v>
      </c>
      <c r="AF10" s="166" t="str">
        <f t="shared" si="0"/>
        <v>,AB10,AC10)</v>
      </c>
      <c r="AG10" s="193" t="str">
        <f t="shared" si="1"/>
        <v>SUBSTITUTE（SUBSTITUTE（SUBSTITUTE（SUBSTITUTE（SUBSTITUTE（SUBSTITUTE(ASC(貼付用シート!C41),AB5,AC5),AB6,AC6),AB7,AC7),AB8,AC8),AB9,AC9),AB10,AC10)</v>
      </c>
    </row>
    <row r="11" spans="2:37" ht="54">
      <c r="P11" s="263" t="s">
        <v>312</v>
      </c>
      <c r="Q11" s="264"/>
      <c r="R11" s="265">
        <f>COUNTIF(R5:R9,FALSE)</f>
        <v>5</v>
      </c>
      <c r="U11" s="261"/>
      <c r="AB11" s="166" t="s">
        <v>236</v>
      </c>
      <c r="AC11" s="166" t="s">
        <v>246</v>
      </c>
      <c r="AD11" s="168">
        <v>11</v>
      </c>
      <c r="AE11" s="168" t="s">
        <v>252</v>
      </c>
      <c r="AF11" s="166" t="str">
        <f t="shared" si="0"/>
        <v>,AB11,AC11)</v>
      </c>
      <c r="AG11" s="193" t="str">
        <f t="shared" si="1"/>
        <v>SUBSTITUTE（SUBSTITUTE（SUBSTITUTE（SUBSTITUTE（SUBSTITUTE（SUBSTITUTE（SUBSTITUTE(ASC(貼付用シート!C41),AB5,AC5),AB6,AC6),AB7,AC7),AB8,AC8),AB9,AC9),AB10,AC10),AB11,AC11)</v>
      </c>
    </row>
    <row r="12" spans="2:37" ht="68.25" thickBot="1">
      <c r="P12" s="275" t="s">
        <v>313</v>
      </c>
      <c r="R12" s="276" t="s">
        <v>314</v>
      </c>
      <c r="AB12" s="166" t="s">
        <v>237</v>
      </c>
      <c r="AC12" s="166" t="s">
        <v>247</v>
      </c>
      <c r="AD12" s="168">
        <v>12</v>
      </c>
      <c r="AE12" s="168" t="s">
        <v>252</v>
      </c>
      <c r="AF12" s="166" t="str">
        <f t="shared" si="0"/>
        <v>,AB12,AC12)</v>
      </c>
      <c r="AG12" s="193" t="str">
        <f t="shared" si="1"/>
        <v>SUBSTITUTE（SUBSTITUTE（SUBSTITUTE（SUBSTITUTE（SUBSTITUTE（SUBSTITUTE（SUBSTITUTE（SUBSTITUTE(ASC(貼付用シート!C41),AB5,AC5),AB6,AC6),AB7,AC7),AB8,AC8),AB9,AC9),AB10,AC10),AB11,AC11),AB12,AC12)</v>
      </c>
    </row>
    <row r="13" spans="2:37" ht="68.25" thickBot="1">
      <c r="P13" s="274" t="str">
        <f>IFERROR(_xlfn.IFS(R10&gt;1,Q10,R5=TRUE,P5,R6=TRUE,P6,R7=TRUE,P7,R8=TRUE,P8,R9=TRUE,P9),"")</f>
        <v/>
      </c>
      <c r="R13" s="262" t="str">
        <f>_xlfn.IFS(R10&gt;1,Q10,R5=TRUE,Q5,R6=TRUE,Q6,R7=TRUE,Q7,R8=TRUE,Q8,R9=TRUE,Q9,R11=5,"")</f>
        <v/>
      </c>
      <c r="AB13" s="166" t="s">
        <v>238</v>
      </c>
      <c r="AC13" s="166" t="s">
        <v>239</v>
      </c>
      <c r="AD13" s="168">
        <v>13</v>
      </c>
      <c r="AE13" s="168" t="s">
        <v>252</v>
      </c>
      <c r="AF13" s="166" t="str">
        <f t="shared" si="0"/>
        <v>,AB13,AC13)</v>
      </c>
      <c r="AG13" s="194" t="str">
        <f>AE13&amp;AG12&amp;AF13</f>
        <v>SUBSTITUTE（SUBSTITUTE（SUBSTITUTE（SUBSTITUTE（SUBSTITUTE（SUBSTITUTE（SUBSTITUTE（SUBSTITUTE（SUBSTITUTE(ASC(貼付用シート!C41),AB5,AC5),AB6,AC6),AB7,AC7),AB8,AC8),AB9,AC9),AB10,AC10),AB11,AC11),AB12,AC12),AB13,AC13)</v>
      </c>
    </row>
    <row r="14" spans="2:37" ht="68.25" thickBot="1">
      <c r="P14" s="10"/>
      <c r="R14" s="285" t="s">
        <v>316</v>
      </c>
      <c r="AB14" s="190" t="s">
        <v>271</v>
      </c>
      <c r="AC14" s="190" t="s">
        <v>272</v>
      </c>
      <c r="AD14" s="191">
        <v>14</v>
      </c>
      <c r="AE14" s="168" t="s">
        <v>252</v>
      </c>
      <c r="AF14" s="166" t="str">
        <f t="shared" ref="AF14" si="2">",AB"&amp;AD14&amp;",AC"&amp;AD14&amp;")"</f>
        <v>,AB14,AC14)</v>
      </c>
      <c r="AG14" s="194" t="str">
        <f>AE14&amp;AG13&amp;AF14</f>
        <v>SUBSTITUTE（SUBSTITUTE（SUBSTITUTE（SUBSTITUTE（SUBSTITUTE（SUBSTITUTE（SUBSTITUTE（SUBSTITUTE（SUBSTITUTE（SUBSTITUTE(ASC(貼付用シート!C41),AB5,AC5),AB6,AC6),AB7,AC7),AB8,AC8),AB9,AC9),AB10,AC10),AB11,AC11),AB12,AC12),AB13,AC13),AB14,AC14)</v>
      </c>
    </row>
    <row r="15" spans="2:37" ht="14.25" thickBot="1">
      <c r="R15" s="274" t="b">
        <f>AND(R5=FALSE,R6=FALSE,R7=FALSE,R8=FALSE)</f>
        <v>1</v>
      </c>
    </row>
    <row r="16" spans="2:37" ht="15" thickBot="1">
      <c r="AF16" s="169" t="s">
        <v>255</v>
      </c>
      <c r="AG16" s="170" t="str">
        <f>SUBSTITUTE(SUBSTITUTE(SUBSTITUTE(SUBSTITUTE(SUBSTITUTE(SUBSTITUTE(SUBSTITUTE(SUBSTITUTE(SUBSTITUTE(SUBSTITUTE(ASC(貼付用シート!C41),AB5,AC5),AB6,AC6),AB7,AC7),AB8,AC8),AB9,AC9),AB10,AC10),AB11,AC11),AB12,AC12),AB13,AC13),AB14,AC14)</f>
        <v/>
      </c>
    </row>
  </sheetData>
  <phoneticPr fontId="4"/>
  <hyperlinks>
    <hyperlink ref="AF3" r:id="rId1" xr:uid="{28C83B46-0448-41D3-A40B-1B72F5FFD9F7}"/>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登録用紙　Form</vt:lpstr>
      <vt:lpstr>記入例</vt:lpstr>
      <vt:lpstr>Example</vt:lpstr>
      <vt:lpstr>貼付用シート</vt:lpstr>
      <vt:lpstr>リスト_登録用紙</vt:lpstr>
      <vt:lpstr>Example!Print_Area</vt:lpstr>
      <vt:lpstr>記入例!Print_Area</vt:lpstr>
      <vt:lpstr>貼付用シート!Print_Area</vt:lpstr>
      <vt:lpstr>'登録用紙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LV20-518Au</cp:lastModifiedBy>
  <cp:lastPrinted>2024-02-14T06:25:21Z</cp:lastPrinted>
  <dcterms:created xsi:type="dcterms:W3CDTF">2010-12-10T05:22:41Z</dcterms:created>
  <dcterms:modified xsi:type="dcterms:W3CDTF">2024-10-03T07:06:33Z</dcterms:modified>
</cp:coreProperties>
</file>